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K ŽP\Desktop\LUCIA\Lucia\Skalica\Final_sutazne_podklady\"/>
    </mc:Choice>
  </mc:AlternateContent>
  <xr:revisionPtr revIDLastSave="0" documentId="8_{1A149D45-2333-4CC1-9A77-E70C3E8DD60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ácia stavby" sheetId="1" r:id="rId1"/>
    <sheet name="SO 01 - Výmena umelého tr..." sheetId="2" r:id="rId2"/>
    <sheet name="SO 02 - Výmena osvetlenia" sheetId="3" r:id="rId3"/>
  </sheets>
  <definedNames>
    <definedName name="_xlnm._FilterDatabase" localSheetId="1" hidden="1">'SO 01 - Výmena umelého tr...'!$C$120:$K$148</definedName>
    <definedName name="_xlnm._FilterDatabase" localSheetId="2" hidden="1">'SO 02 - Výmena osvetlenia'!$C$117:$K$124</definedName>
    <definedName name="_xlnm.Print_Titles" localSheetId="0">'Rekapitulácia stavby'!$92:$92</definedName>
    <definedName name="_xlnm.Print_Titles" localSheetId="1">'SO 01 - Výmena umelého tr...'!$120:$120</definedName>
    <definedName name="_xlnm.Print_Titles" localSheetId="2">'SO 02 - Výmena osvetlenia'!$117:$117</definedName>
    <definedName name="_xlnm.Print_Area" localSheetId="0">'Rekapitulácia stavby'!$D$4:$AO$76,'Rekapitulácia stavby'!$C$82:$AQ$97</definedName>
    <definedName name="_xlnm.Print_Area" localSheetId="1">'SO 01 - Výmena umelého tr...'!$C$4:$J$76,'SO 01 - Výmena umelého tr...'!$C$82:$J$102,'SO 01 - Výmena umelého tr...'!$C$108:$J$148</definedName>
    <definedName name="_xlnm.Print_Area" localSheetId="2">'SO 02 - Výmena osvetlenia'!$C$4:$J$76,'SO 02 - Výmena osvetlenia'!$C$82:$J$99,'SO 02 - Výmena osvetlenia'!$C$105:$J$124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J114" i="3"/>
  <c r="F114" i="3"/>
  <c r="F112" i="3"/>
  <c r="E110" i="3"/>
  <c r="F91" i="3"/>
  <c r="F89" i="3"/>
  <c r="E87" i="3"/>
  <c r="J24" i="3"/>
  <c r="E24" i="3"/>
  <c r="J115" i="3"/>
  <c r="J23" i="3"/>
  <c r="J18" i="3"/>
  <c r="E18" i="3"/>
  <c r="F115" i="3"/>
  <c r="J17" i="3"/>
  <c r="J89" i="3"/>
  <c r="E7" i="3"/>
  <c r="E108" i="3"/>
  <c r="J37" i="2"/>
  <c r="J36" i="2"/>
  <c r="AY95" i="1"/>
  <c r="J35" i="2"/>
  <c r="AX95" i="1" s="1"/>
  <c r="BI148" i="2"/>
  <c r="BH148" i="2"/>
  <c r="BG148" i="2"/>
  <c r="BE148" i="2"/>
  <c r="T148" i="2"/>
  <c r="T147" i="2"/>
  <c r="R148" i="2"/>
  <c r="R147" i="2"/>
  <c r="P148" i="2"/>
  <c r="P147" i="2" s="1"/>
  <c r="BI146" i="2"/>
  <c r="BH146" i="2"/>
  <c r="BG146" i="2"/>
  <c r="BE146" i="2"/>
  <c r="T146" i="2"/>
  <c r="T145" i="2"/>
  <c r="R146" i="2"/>
  <c r="R145" i="2"/>
  <c r="P146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BI130" i="2"/>
  <c r="BH130" i="2"/>
  <c r="BG130" i="2"/>
  <c r="BE130" i="2"/>
  <c r="T130" i="2"/>
  <c r="R130" i="2"/>
  <c r="P130" i="2"/>
  <c r="BI124" i="2"/>
  <c r="BH124" i="2"/>
  <c r="BG124" i="2"/>
  <c r="BE124" i="2"/>
  <c r="T124" i="2"/>
  <c r="T123" i="2"/>
  <c r="R124" i="2"/>
  <c r="R123" i="2"/>
  <c r="P124" i="2"/>
  <c r="P123" i="2"/>
  <c r="J118" i="2"/>
  <c r="J117" i="2"/>
  <c r="F117" i="2"/>
  <c r="F115" i="2"/>
  <c r="E113" i="2"/>
  <c r="J92" i="2"/>
  <c r="J91" i="2"/>
  <c r="F91" i="2"/>
  <c r="F89" i="2"/>
  <c r="E87" i="2"/>
  <c r="J18" i="2"/>
  <c r="E18" i="2"/>
  <c r="F92" i="2" s="1"/>
  <c r="J17" i="2"/>
  <c r="J115" i="2"/>
  <c r="E7" i="2"/>
  <c r="E111" i="2"/>
  <c r="L90" i="1"/>
  <c r="AM90" i="1"/>
  <c r="AM89" i="1"/>
  <c r="L89" i="1"/>
  <c r="AM87" i="1"/>
  <c r="L87" i="1"/>
  <c r="L85" i="1"/>
  <c r="L84" i="1"/>
  <c r="BK139" i="2"/>
  <c r="J138" i="2"/>
  <c r="BK133" i="2"/>
  <c r="J139" i="2"/>
  <c r="BK136" i="2"/>
  <c r="BK124" i="2"/>
  <c r="J146" i="2"/>
  <c r="BK144" i="2"/>
  <c r="BK143" i="2"/>
  <c r="BK138" i="2"/>
  <c r="J133" i="2"/>
  <c r="J130" i="2"/>
  <c r="J148" i="2"/>
  <c r="J144" i="2"/>
  <c r="J124" i="3"/>
  <c r="BK122" i="3"/>
  <c r="BK124" i="3"/>
  <c r="J121" i="3"/>
  <c r="BK146" i="2"/>
  <c r="BK137" i="2"/>
  <c r="J124" i="2"/>
  <c r="J137" i="2"/>
  <c r="BK130" i="2"/>
  <c r="AS94" i="1"/>
  <c r="BK148" i="2"/>
  <c r="J143" i="2"/>
  <c r="J136" i="2"/>
  <c r="BK123" i="3"/>
  <c r="J123" i="3"/>
  <c r="BK121" i="3"/>
  <c r="J122" i="3"/>
  <c r="BK129" i="2" l="1"/>
  <c r="J129" i="2" s="1"/>
  <c r="J99" i="2" s="1"/>
  <c r="T129" i="2"/>
  <c r="T122" i="2"/>
  <c r="T121" i="2" s="1"/>
  <c r="T120" i="3"/>
  <c r="T119" i="3"/>
  <c r="T118" i="3"/>
  <c r="R129" i="2"/>
  <c r="R122" i="2"/>
  <c r="R121" i="2"/>
  <c r="R120" i="3"/>
  <c r="R119" i="3" s="1"/>
  <c r="R118" i="3" s="1"/>
  <c r="P129" i="2"/>
  <c r="P122" i="2"/>
  <c r="P121" i="2"/>
  <c r="AU95" i="1"/>
  <c r="BK120" i="3"/>
  <c r="J120" i="3" s="1"/>
  <c r="J98" i="3" s="1"/>
  <c r="P120" i="3"/>
  <c r="P119" i="3"/>
  <c r="P118" i="3"/>
  <c r="AU96" i="1"/>
  <c r="BK147" i="2"/>
  <c r="J147" i="2" s="1"/>
  <c r="J101" i="2" s="1"/>
  <c r="BK123" i="2"/>
  <c r="J123" i="2"/>
  <c r="J98" i="2"/>
  <c r="BK145" i="2"/>
  <c r="J145" i="2"/>
  <c r="J100" i="2"/>
  <c r="BK122" i="2"/>
  <c r="BK121" i="2"/>
  <c r="J121" i="2"/>
  <c r="J30" i="2" s="1"/>
  <c r="J112" i="3"/>
  <c r="F92" i="3"/>
  <c r="BF121" i="3"/>
  <c r="E85" i="3"/>
  <c r="J92" i="3"/>
  <c r="BF122" i="3"/>
  <c r="BF123" i="3"/>
  <c r="BF124" i="3"/>
  <c r="BF143" i="2"/>
  <c r="BF148" i="2"/>
  <c r="J89" i="2"/>
  <c r="E85" i="2"/>
  <c r="F118" i="2"/>
  <c r="BF124" i="2"/>
  <c r="BF138" i="2"/>
  <c r="BF146" i="2"/>
  <c r="BF133" i="2"/>
  <c r="BF136" i="2"/>
  <c r="BF137" i="2"/>
  <c r="BF139" i="2"/>
  <c r="BF144" i="2"/>
  <c r="BF130" i="2"/>
  <c r="F35" i="2"/>
  <c r="BB95" i="1"/>
  <c r="F36" i="2"/>
  <c r="BC95" i="1"/>
  <c r="J33" i="3"/>
  <c r="AV96" i="1"/>
  <c r="F35" i="3"/>
  <c r="BB96" i="1"/>
  <c r="F33" i="2"/>
  <c r="AZ95" i="1"/>
  <c r="F36" i="3"/>
  <c r="BC96" i="1" s="1"/>
  <c r="F37" i="2"/>
  <c r="BD95" i="1"/>
  <c r="F33" i="3"/>
  <c r="AZ96" i="1"/>
  <c r="F37" i="3"/>
  <c r="BD96" i="1"/>
  <c r="J33" i="2"/>
  <c r="AV95" i="1"/>
  <c r="BK119" i="3" l="1"/>
  <c r="J119" i="3" s="1"/>
  <c r="J97" i="3" s="1"/>
  <c r="AG95" i="1"/>
  <c r="J122" i="2"/>
  <c r="J97" i="2" s="1"/>
  <c r="J96" i="2"/>
  <c r="AZ94" i="1"/>
  <c r="AV94" i="1"/>
  <c r="AK29" i="1"/>
  <c r="BB94" i="1"/>
  <c r="AX94" i="1"/>
  <c r="AU94" i="1"/>
  <c r="J34" i="2"/>
  <c r="AW95" i="1" s="1"/>
  <c r="AT95" i="1" s="1"/>
  <c r="AN95" i="1" s="1"/>
  <c r="F34" i="2"/>
  <c r="BA95" i="1"/>
  <c r="J34" i="3"/>
  <c r="AW96" i="1"/>
  <c r="AT96" i="1"/>
  <c r="BD94" i="1"/>
  <c r="W33" i="1" s="1"/>
  <c r="F34" i="3"/>
  <c r="BA96" i="1"/>
  <c r="BC94" i="1"/>
  <c r="AY94" i="1"/>
  <c r="BK118" i="3" l="1"/>
  <c r="J118" i="3" s="1"/>
  <c r="J30" i="3" s="1"/>
  <c r="AG96" i="1" s="1"/>
  <c r="AG94" i="1" s="1"/>
  <c r="AK26" i="1" s="1"/>
  <c r="J39" i="2"/>
  <c r="BA94" i="1"/>
  <c r="AW94" i="1"/>
  <c r="AK30" i="1" s="1"/>
  <c r="W32" i="1"/>
  <c r="W31" i="1"/>
  <c r="W29" i="1"/>
  <c r="AK35" i="1" l="1"/>
  <c r="J39" i="3"/>
  <c r="J96" i="3"/>
  <c r="AN96" i="1"/>
  <c r="AT94" i="1"/>
  <c r="AN94" i="1"/>
  <c r="W30" i="1"/>
</calcChain>
</file>

<file path=xl/sharedStrings.xml><?xml version="1.0" encoding="utf-8"?>
<sst xmlns="http://schemas.openxmlformats.org/spreadsheetml/2006/main" count="709" uniqueCount="201">
  <si>
    <t>Export Komplet</t>
  </si>
  <si>
    <t/>
  </si>
  <si>
    <t>2.0</t>
  </si>
  <si>
    <t>False</t>
  </si>
  <si>
    <t>{f505ee93-cda1-4141-8fc8-7b4c1ba87482}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</si>
  <si>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</si>
  <si>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</si>
  <si>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</si>
  <si>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</si>
  <si>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</si>
  <si>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</si>
  <si>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</si>
  <si>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</si>
  <si>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26-023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</si>
  <si>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</si>
  <si>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</si>
  <si>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ihriska s umelou trávou - Skalica, Podbrezová</t>
  </si>
  <si>
    <t>JKSO:</t>
  </si>
  <si>
    <t>ČS:</t>
  </si>
  <si>
    <t>Miesto:</t>
  </si>
  <si>
    <t>KN/C 1070/2, 5, 10 K.Ú. Podbrezová</t>
  </si>
  <si>
    <t>Dátum:</t>
  </si>
  <si>
    <t>Objednávateľ:</t>
  </si>
  <si>
    <t>IČO:</t>
  </si>
  <si>
    <t xml:space="preserve">FK Železiarne Podbrezová a.s.. Kolkáreň 58 976 81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</si>
  <si>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</si>
  <si>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</si>
  <si>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</si>
  <si>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</si>
  <si>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</si>
  <si>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</si>
  <si>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</si>
  <si>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 xml:space="preserve">Projektová dokumentácia je vždy nadradená všetkým orientačným výkazom výmer a rozpočtom!_x000D_
K správnemu naceneniu orientačného výkazu výmer je potrebné naštudovanie PD a obhliadka stavby. Naceniť je potrebné jestvujúci výkaz podľa pokynov tendrového zadávateľa, resp. zmluvy o dielo. Rozdiely uviesť pod čiaru._x000D_
Orientačný výkaz výmer výberom položiek, priloženými výpočtami má napomôcť a urýchliť dodávateľovi správne naceniť všetky práce podľa PD ku kompletnej realizácií, skolaudovaní a užívateľnosti stavebného diela. Výmera všetkých plôch a kumulatívnych dĺžok použitých vo výkaze je vypočítaná za pomoci programu CAD z projektovej dokumentácie poskytnutej projektantom._x000D_
V prípade, že Uchádzač (predkladateľ cenovej ponuky) zistí rozdiel medzi výkazom a projektovou dokumentáciou alebo zistí akýkoľvek technický nedostatok v projektovej dokumentácii, orientačnom výkaze výmer, je povinný na tento rozdiel upozorniť pred alebo pri predkladaní cenovej ponuky. Práce a dodávky obsiahnuté v projektovej dokumentácii a neobsiahnuté vo výkaze je dodávateľ povinný položkovo rozšpecifikovať a naceniť pod čiaru, mimo ponukového rozpočtu pre objektívne rozhodovanie._x000D_
Zmeny, opravy výkazu a návrhy na možné zníženie stavebných nákladov dodávateľ nacení rovnako pod čiaru a priloží k ponukovému rozpočtu. Výmeny materiálov je potrebné prekonzultovať s architektom a investorom. Pri materiáloch uvedených všeobecne dodávateľ špecifikuje konkrétny uvažovaný druh.   _x000D_
Dodávateľ rozšpecifikuje použitie VRN-ov: napr. označenie staveniska, čistenie komunikácií, opatrenia pre stav. v zimnom období, poistenie, geodet. merania a dokumentáciu, skúšky, vzorky, dielenskú dokumentáciu, stavebný výťah, žeriav v súčinnosti a položkami pre zvislý presun hmôt vo všetkých výkazoch, vyčistenie všetkých dotknutých plôch od stavebného odpadu, aj ako príprava pre sadové úpravy._x000D_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</si>
  <si>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</si>
  <si>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</si>
  <si>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</si>
  <si>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</si>
  <si>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</si>
  <si>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</si>
  <si>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</si>
  <si>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</si>
  <si>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</si>
  <si>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</si>
  <si>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</si>
  <si>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</si>
  <si>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</si>
  <si>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</si>
  <si>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</si>
  <si>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</si>
  <si>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</si>
  <si>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</si>
  <si>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</si>
  <si>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</si>
  <si>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</si>
  <si>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</si>
  <si>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</si>
  <si>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</si>
  <si>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</si>
  <si>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</si>
  <si>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</si>
  <si>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</si>
  <si>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</si>
  <si>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</si>
  <si>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</si>
  <si>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</si>
  <si>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</si>
  <si>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</si>
  <si>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</si>
  <si>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</si>
  <si>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</si>
  <si>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</si>
  <si>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</si>
  <si>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</si>
  <si>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</si>
  <si>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</si>
  <si>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</si>
  <si>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</si>
  <si>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</si>
  <si>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</si>
  <si>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Výmena umelého trávnika</t>
  </si>
  <si>
    <t>STA</t>
  </si>
  <si>
    <t>1</t>
  </si>
  <si>
    <t>{984676d8-1b7c-4f5a-ad5c-6d8b6babb37c}</t>
  </si>
  <si>
    <t>SO 02</t>
  </si>
  <si>
    <t>Výmena osvetlenia</t>
  </si>
  <si>
    <t>{a5c556be-1689-4694-8ac8-c312b5ff54c3}</t>
  </si>
  <si>
    <t>KRYCÍ LIST ROZPOČTU</t>
  </si>
  <si>
    <t>Objekt:</t>
  </si>
  <si>
    <t>SO 01 - Výmena umelého trávnika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</si>
  <si>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</si>
  <si>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</si>
  <si>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</si>
  <si>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</si>
  <si>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</si>
  <si>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</si>
  <si>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</si>
  <si>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</si>
  <si>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</si>
  <si>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</si>
  <si>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</si>
  <si>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</si>
  <si>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</si>
  <si>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</si>
  <si>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</si>
  <si>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</si>
  <si>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</si>
  <si>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</si>
  <si>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</si>
  <si>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</si>
  <si>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</si>
  <si>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</si>
  <si>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</si>
  <si>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</si>
  <si>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</si>
  <si>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5</t>
  </si>
  <si>
    <t>Komunikácie</t>
  </si>
  <si>
    <t>K</t>
  </si>
  <si>
    <t>589100005.S</t>
  </si>
  <si>
    <t xml:space="preserve">D+M umelej trávy na futbalové ihriská </t>
  </si>
  <si>
    <t>m2</t>
  </si>
  <si>
    <t>4</t>
  </si>
  <si>
    <t>2</t>
  </si>
  <si>
    <t>702465726</t>
  </si>
  <si>
    <t>P</t>
  </si>
  <si>
    <t xml:space="preserve">Poznámka k položke:_x000D_
Vrátane: _x000D_
- odstránenia existujúceho trávnika_x000D_
- odstránenia granulátu a piesku_x000D_
- úpravy povrchu pred pokládkou vrátane mateiálu_x000D_
- inštalácia špecĺalizovaným tímom _x000D_
_x000D_
_x000D_
</t>
  </si>
  <si>
    <t>VV</t>
  </si>
  <si>
    <t>"N1"  7900</t>
  </si>
  <si>
    <t>N1_umela_trava</t>
  </si>
  <si>
    <t>Medzisúčet</t>
  </si>
  <si>
    <t>3</t>
  </si>
  <si>
    <t>Súčet</t>
  </si>
  <si>
    <t>9</t>
  </si>
  <si>
    <t>Ostatné konštrukcie a práce-búranie</t>
  </si>
  <si>
    <t>966001121.S</t>
  </si>
  <si>
    <t>Dočasné premiestnenie s uskladnením lavičky a opätovné osadenie,  -0,03400 t</t>
  </si>
  <si>
    <t>ks</t>
  </si>
  <si>
    <t>1794269801</t>
  </si>
  <si>
    <t>"B3, lavičky"  2</t>
  </si>
  <si>
    <t>966001163.S</t>
  </si>
  <si>
    <t>Demontáž a spätná montáž brány futbalového ihriska,  -0,06500 t</t>
  </si>
  <si>
    <t>-1132155536</t>
  </si>
  <si>
    <t>"B2, brána"  2*2</t>
  </si>
  <si>
    <t>979081111.S</t>
  </si>
  <si>
    <t>Odvoz sutiny a vybúraných hmôt na skládku do 1 km</t>
  </si>
  <si>
    <t>t</t>
  </si>
  <si>
    <t>961285367</t>
  </si>
  <si>
    <t>979081121.S</t>
  </si>
  <si>
    <t>Odvoz sutiny a vybúraných hmôt na skládku za každý ďalší 1 km</t>
  </si>
  <si>
    <t>1397535593</t>
  </si>
  <si>
    <t>6</t>
  </si>
  <si>
    <t>979082111.S</t>
  </si>
  <si>
    <t>Vnútrostavenisková doprava sutiny a vybúraných hmôt do 10 m</t>
  </si>
  <si>
    <t>2040624861</t>
  </si>
  <si>
    <t>7</t>
  </si>
  <si>
    <t>979082121.S</t>
  </si>
  <si>
    <t>Vnútrostavenisková doprava sutiny a vybúraných hmôt za každých ďalších 5 m</t>
  </si>
  <si>
    <t>1195414799</t>
  </si>
  <si>
    <t>Poznámka k položke:_x000D_
Uvažované s vnútrostaveniskovým presunom sutiny do vzdialenosti 50 m</t>
  </si>
  <si>
    <t>331,8</t>
  </si>
  <si>
    <t>331,8*8 'Prepočítané koeficientom množstva</t>
  </si>
  <si>
    <t>8</t>
  </si>
  <si>
    <t>979087112.S</t>
  </si>
  <si>
    <t>Nakladanie na dopravný prostriedok pre vodorovnú dopravu sutiny</t>
  </si>
  <si>
    <t>-610399490</t>
  </si>
  <si>
    <t>979089612.S</t>
  </si>
  <si>
    <t>Poplatok za skládku - iné odpady zo stavieb a demolácií (17 09), ostatné</t>
  </si>
  <si>
    <t>1406920746</t>
  </si>
  <si>
    <t>99</t>
  </si>
  <si>
    <t>Presun hmôt HSV</t>
  </si>
  <si>
    <t>10</t>
  </si>
  <si>
    <t>99822601-1.S</t>
  </si>
  <si>
    <t>Presun hmôt</t>
  </si>
  <si>
    <t>1315870629</t>
  </si>
  <si>
    <t>VRN</t>
  </si>
  <si>
    <t>Investičné náklady neobsiahnuté v cenách</t>
  </si>
  <si>
    <t>11</t>
  </si>
  <si>
    <t>000300031.S</t>
  </si>
  <si>
    <t>Geodetické práce - vykonávané po výstavbe, zameranie skutočného zhotovenia stavby</t>
  </si>
  <si>
    <t>eur</t>
  </si>
  <si>
    <t>1024</t>
  </si>
  <si>
    <t>2033028126</t>
  </si>
  <si>
    <t>SO 02 - Výmena osvetlenia</t>
  </si>
  <si>
    <t>M - Práce a dodávky M</t>
  </si>
  <si>
    <t xml:space="preserve">    21-M - Elektromontáže</t>
  </si>
  <si>
    <t>M</t>
  </si>
  <si>
    <t>Práce a dodávky M</t>
  </si>
  <si>
    <t>21-M</t>
  </si>
  <si>
    <t>Elektromontáže</t>
  </si>
  <si>
    <t>210201-1.S</t>
  </si>
  <si>
    <t xml:space="preserve">D+M svietidlo pre športové osvetlenie s preradníkom a príslušenstvom, napr. ALTIS GEN 5, 1366 W, 30,1 KG, + predradník ALTIS GEN 5, 3CH, 1,05A 550V, 5,8 KG + príslušenstvo na uchytenie a zapojenie </t>
  </si>
  <si>
    <t>64</t>
  </si>
  <si>
    <t>-1353761629</t>
  </si>
  <si>
    <t>210201-2.S</t>
  </si>
  <si>
    <t>Úprava výložníka príp. výmena výložníka</t>
  </si>
  <si>
    <t>-1689285556</t>
  </si>
  <si>
    <t>210964425.S</t>
  </si>
  <si>
    <t>Demontáž do sute - svietidla zo stožiara do 10 kg vrátane odpojenia   -0,01000 t</t>
  </si>
  <si>
    <t>-647768635</t>
  </si>
  <si>
    <t>210964-1.S</t>
  </si>
  <si>
    <t>Revízna správa</t>
  </si>
  <si>
    <t>-420702438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</si>
</sst>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61" workbookViewId="0">
      <selection activeCell="A61" sqref="A1:XFD104857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187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190" t="s">
        <v>13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19"/>
      <c r="BE5" s="220" t="s">
        <v>14</v>
      </c>
      <c r="BS5" s="16" t="s">
        <v>6</v>
      </c>
    </row>
    <row r="6" spans="1:74" ht="36.9" customHeight="1">
      <c r="B6" s="19"/>
      <c r="D6" s="25" t="s">
        <v>15</v>
      </c>
      <c r="K6" s="223" t="s">
        <v>16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19"/>
      <c r="BE6" s="221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1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/>
      <c r="AR8" s="19"/>
      <c r="BE8" s="221"/>
      <c r="BS8" s="16" t="s">
        <v>6</v>
      </c>
    </row>
    <row r="9" spans="1:74" ht="14.4" customHeight="1">
      <c r="B9" s="19"/>
      <c r="AR9" s="19"/>
      <c r="BE9" s="221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21"/>
      <c r="BS10" s="16" t="s">
        <v>6</v>
      </c>
    </row>
    <row r="11" spans="1:74" ht="18.45" customHeight="1">
      <c r="B11" s="19"/>
      <c r="E11" s="24" t="s">
        <v>24</v>
      </c>
      <c r="AK11" s="26" t="s">
        <v>25</v>
      </c>
      <c r="AN11" s="24" t="s">
        <v>1</v>
      </c>
      <c r="AR11" s="19"/>
      <c r="BE11" s="221"/>
      <c r="BS11" s="16" t="s">
        <v>6</v>
      </c>
    </row>
    <row r="12" spans="1:74" ht="6.9" customHeight="1">
      <c r="B12" s="19"/>
      <c r="AR12" s="19"/>
      <c r="BE12" s="221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21"/>
      <c r="BS13" s="16" t="s">
        <v>6</v>
      </c>
    </row>
    <row r="14" spans="1:74" ht="13.2">
      <c r="B14" s="19"/>
      <c r="E14" s="224" t="s">
        <v>27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6" t="s">
        <v>25</v>
      </c>
      <c r="AN14" s="28" t="s">
        <v>27</v>
      </c>
      <c r="AR14" s="19"/>
      <c r="BE14" s="221"/>
      <c r="BS14" s="16" t="s">
        <v>6</v>
      </c>
    </row>
    <row r="15" spans="1:74" ht="6.9" customHeight="1">
      <c r="B15" s="19"/>
      <c r="AR15" s="19"/>
      <c r="BE15" s="221"/>
      <c r="BS15" s="16" t="s">
        <v>3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21"/>
      <c r="BS16" s="16" t="s">
        <v>3</v>
      </c>
    </row>
    <row r="17" spans="2:71" ht="18.45" customHeight="1">
      <c r="B17" s="19"/>
      <c r="E17" s="24"/>
      <c r="AK17" s="26" t="s">
        <v>25</v>
      </c>
      <c r="AN17" s="24" t="s">
        <v>1</v>
      </c>
      <c r="AR17" s="19"/>
      <c r="BE17" s="221"/>
      <c r="BS17" s="16" t="s">
        <v>29</v>
      </c>
    </row>
    <row r="18" spans="2:71" ht="6.9" customHeight="1">
      <c r="B18" s="19"/>
      <c r="AR18" s="19"/>
      <c r="BE18" s="221"/>
      <c r="BS18" s="16" t="s">
        <v>6</v>
      </c>
    </row>
    <row r="19" spans="2:71" ht="12" customHeight="1">
      <c r="B19" s="19"/>
      <c r="D19" s="26" t="s">
        <v>30</v>
      </c>
      <c r="AK19" s="26" t="s">
        <v>23</v>
      </c>
      <c r="AN19" s="24" t="s">
        <v>1</v>
      </c>
      <c r="AR19" s="19"/>
      <c r="BE19" s="221"/>
      <c r="BS19" s="16" t="s">
        <v>6</v>
      </c>
    </row>
    <row r="20" spans="2:71" ht="18.45" customHeight="1">
      <c r="B20" s="19"/>
      <c r="E20" s="24"/>
      <c r="AK20" s="26" t="s">
        <v>25</v>
      </c>
      <c r="AN20" s="24" t="s">
        <v>1</v>
      </c>
      <c r="AR20" s="19"/>
      <c r="BE20" s="221"/>
      <c r="BS20" s="16" t="s">
        <v>29</v>
      </c>
    </row>
    <row r="21" spans="2:71" ht="6.9" customHeight="1">
      <c r="B21" s="19"/>
      <c r="AR21" s="19"/>
      <c r="BE21" s="221"/>
    </row>
    <row r="22" spans="2:71" ht="12" customHeight="1">
      <c r="B22" s="19"/>
      <c r="D22" s="26" t="s">
        <v>31</v>
      </c>
      <c r="AR22" s="19"/>
      <c r="BE22" s="221"/>
    </row>
    <row r="23" spans="2:71" ht="227.25" customHeight="1">
      <c r="B23" s="19"/>
      <c r="E23" s="191" t="s">
        <v>32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9"/>
      <c r="BE23" s="221"/>
    </row>
    <row r="24" spans="2:71" ht="6.9" customHeight="1">
      <c r="B24" s="19"/>
      <c r="AR24" s="19"/>
      <c r="BE24" s="221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1"/>
    </row>
    <row r="26" spans="2:71" s="1" customFormat="1" ht="25.95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6">
        <f>ROUND(AG94,2)</f>
        <v>0</v>
      </c>
      <c r="AL26" s="227"/>
      <c r="AM26" s="227"/>
      <c r="AN26" s="227"/>
      <c r="AO26" s="227"/>
      <c r="AR26" s="31"/>
      <c r="BE26" s="221"/>
    </row>
    <row r="27" spans="2:71" s="1" customFormat="1" ht="6.9" customHeight="1">
      <c r="B27" s="31"/>
      <c r="AR27" s="31"/>
      <c r="BE27" s="221"/>
    </row>
    <row r="28" spans="2:71" s="1" customFormat="1" ht="13.2">
      <c r="B28" s="31"/>
      <c r="L28" s="228" t="s">
        <v>34</v>
      </c>
      <c r="M28" s="228"/>
      <c r="N28" s="228"/>
      <c r="O28" s="228"/>
      <c r="P28" s="228"/>
      <c r="W28" s="228" t="s">
        <v>35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36</v>
      </c>
      <c r="AL28" s="228"/>
      <c r="AM28" s="228"/>
      <c r="AN28" s="228"/>
      <c r="AO28" s="228"/>
      <c r="AR28" s="31"/>
      <c r="BE28" s="221"/>
    </row>
    <row r="29" spans="2:71" s="2" customFormat="1" ht="14.4" customHeight="1">
      <c r="B29" s="35"/>
      <c r="D29" s="26" t="s">
        <v>37</v>
      </c>
      <c r="F29" s="36" t="s">
        <v>38</v>
      </c>
      <c r="L29" s="212">
        <v>0.23</v>
      </c>
      <c r="M29" s="211"/>
      <c r="N29" s="211"/>
      <c r="O29" s="211"/>
      <c r="P29" s="211"/>
      <c r="Q29" s="37"/>
      <c r="R29" s="37"/>
      <c r="S29" s="37"/>
      <c r="T29" s="37"/>
      <c r="U29" s="37"/>
      <c r="V29" s="37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F29" s="37"/>
      <c r="AG29" s="37"/>
      <c r="AH29" s="37"/>
      <c r="AI29" s="37"/>
      <c r="AJ29" s="37"/>
      <c r="AK29" s="210">
        <f>ROUND(AV94, 2)</f>
        <v>0</v>
      </c>
      <c r="AL29" s="211"/>
      <c r="AM29" s="211"/>
      <c r="AN29" s="211"/>
      <c r="AO29" s="211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22"/>
    </row>
    <row r="30" spans="2:71" s="2" customFormat="1" ht="14.4" customHeight="1">
      <c r="B30" s="35"/>
      <c r="F30" s="36" t="s">
        <v>39</v>
      </c>
      <c r="L30" s="219">
        <v>0.23</v>
      </c>
      <c r="M30" s="218"/>
      <c r="N30" s="218"/>
      <c r="O30" s="218"/>
      <c r="P30" s="218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17">
        <f>ROUND(AW94, 2)</f>
        <v>0</v>
      </c>
      <c r="AL30" s="218"/>
      <c r="AM30" s="218"/>
      <c r="AN30" s="218"/>
      <c r="AO30" s="218"/>
      <c r="AR30" s="35"/>
      <c r="BE30" s="222"/>
    </row>
    <row r="31" spans="2:71" s="2" customFormat="1" ht="14.4" hidden="1" customHeight="1">
      <c r="B31" s="35"/>
      <c r="F31" s="26" t="s">
        <v>40</v>
      </c>
      <c r="L31" s="219">
        <v>0.23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5"/>
      <c r="BE31" s="222"/>
    </row>
    <row r="32" spans="2:71" s="2" customFormat="1" ht="14.4" hidden="1" customHeight="1">
      <c r="B32" s="35"/>
      <c r="F32" s="26" t="s">
        <v>41</v>
      </c>
      <c r="L32" s="219">
        <v>0.23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5"/>
      <c r="BE32" s="222"/>
    </row>
    <row r="33" spans="2:57" s="2" customFormat="1" ht="14.4" hidden="1" customHeight="1">
      <c r="B33" s="35"/>
      <c r="F33" s="36" t="s">
        <v>42</v>
      </c>
      <c r="L33" s="212">
        <v>0</v>
      </c>
      <c r="M33" s="211"/>
      <c r="N33" s="211"/>
      <c r="O33" s="211"/>
      <c r="P33" s="211"/>
      <c r="Q33" s="37"/>
      <c r="R33" s="37"/>
      <c r="S33" s="37"/>
      <c r="T33" s="37"/>
      <c r="U33" s="37"/>
      <c r="V33" s="37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F33" s="37"/>
      <c r="AG33" s="37"/>
      <c r="AH33" s="37"/>
      <c r="AI33" s="37"/>
      <c r="AJ33" s="37"/>
      <c r="AK33" s="210">
        <v>0</v>
      </c>
      <c r="AL33" s="211"/>
      <c r="AM33" s="211"/>
      <c r="AN33" s="211"/>
      <c r="AO33" s="211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22"/>
    </row>
    <row r="34" spans="2:57" s="1" customFormat="1" ht="6.9" customHeight="1">
      <c r="B34" s="31"/>
      <c r="AR34" s="31"/>
      <c r="BE34" s="221"/>
    </row>
    <row r="35" spans="2:57" s="1" customFormat="1" ht="25.95" customHeight="1">
      <c r="B35" s="31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13" t="s">
        <v>45</v>
      </c>
      <c r="Y35" s="214"/>
      <c r="Z35" s="214"/>
      <c r="AA35" s="214"/>
      <c r="AB35" s="214"/>
      <c r="AC35" s="41"/>
      <c r="AD35" s="41"/>
      <c r="AE35" s="41"/>
      <c r="AF35" s="41"/>
      <c r="AG35" s="41"/>
      <c r="AH35" s="41"/>
      <c r="AI35" s="41"/>
      <c r="AJ35" s="41"/>
      <c r="AK35" s="215">
        <f>SUM(AK26:AK33)</f>
        <v>0</v>
      </c>
      <c r="AL35" s="214"/>
      <c r="AM35" s="214"/>
      <c r="AN35" s="214"/>
      <c r="AO35" s="216"/>
      <c r="AP35" s="39"/>
      <c r="AQ35" s="39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1"/>
      <c r="D60" s="45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48</v>
      </c>
      <c r="AI60" s="33"/>
      <c r="AJ60" s="33"/>
      <c r="AK60" s="33"/>
      <c r="AL60" s="33"/>
      <c r="AM60" s="45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1"/>
      <c r="D64" s="43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51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1"/>
      <c r="D75" s="45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48</v>
      </c>
      <c r="AI75" s="33"/>
      <c r="AJ75" s="33"/>
      <c r="AK75" s="33"/>
      <c r="AL75" s="33"/>
      <c r="AM75" s="45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" customHeight="1">
      <c r="B82" s="31"/>
      <c r="C82" s="20" t="s">
        <v>52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26-023</v>
      </c>
      <c r="AR84" s="50"/>
    </row>
    <row r="85" spans="1:91" s="4" customFormat="1" ht="36.9" customHeight="1">
      <c r="B85" s="51"/>
      <c r="C85" s="52" t="s">
        <v>15</v>
      </c>
      <c r="L85" s="183" t="str">
        <f>K6</f>
        <v>Rekonštrukcia ihriska s umelou trávou - Skalica, Podbrezová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R85" s="51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KN/C 1070/2, 5, 10 K.Ú. Podbrezová</v>
      </c>
      <c r="AI87" s="26" t="s">
        <v>21</v>
      </c>
      <c r="AM87" s="203" t="str">
        <f>IF(AN8= "","",AN8)</f>
        <v/>
      </c>
      <c r="AN87" s="203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22</v>
      </c>
      <c r="L89" s="3" t="str">
        <f>IF(E11= "","",E11)</f>
        <v xml:space="preserve">FK Železiarne Podbrezová a.s.. Kolkáreň 58 976 81 </v>
      </c>
      <c r="AI89" s="26" t="s">
        <v>28</v>
      </c>
      <c r="AM89" s="204" t="str">
        <f>IF(E17="","",E17)</f>
        <v/>
      </c>
      <c r="AN89" s="205"/>
      <c r="AO89" s="205"/>
      <c r="AP89" s="205"/>
      <c r="AR89" s="31"/>
      <c r="AS89" s="206" t="s">
        <v>53</v>
      </c>
      <c r="AT89" s="207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25.65" customHeight="1">
      <c r="B90" s="31"/>
      <c r="C90" s="26" t="s">
        <v>26</v>
      </c>
      <c r="L90" s="3" t="str">
        <f>IF(E14= "Vyplň údaj","",E14)</f>
        <v/>
      </c>
      <c r="AI90" s="26" t="s">
        <v>30</v>
      </c>
      <c r="AM90" s="204" t="str">
        <f>IF(E20="","",E20)</f>
        <v/>
      </c>
      <c r="AN90" s="205"/>
      <c r="AO90" s="205"/>
      <c r="AP90" s="205"/>
      <c r="AR90" s="31"/>
      <c r="AS90" s="208"/>
      <c r="AT90" s="209"/>
      <c r="BD90" s="58"/>
    </row>
    <row r="91" spans="1:91" s="1" customFormat="1" ht="10.8" customHeight="1">
      <c r="B91" s="31"/>
      <c r="AR91" s="31"/>
      <c r="AS91" s="208"/>
      <c r="AT91" s="209"/>
      <c r="BD91" s="58"/>
    </row>
    <row r="92" spans="1:91" s="1" customFormat="1" ht="29.25" customHeight="1">
      <c r="B92" s="31"/>
      <c r="C92" s="197" t="s">
        <v>54</v>
      </c>
      <c r="D92" s="198"/>
      <c r="E92" s="198"/>
      <c r="F92" s="198"/>
      <c r="G92" s="198"/>
      <c r="H92" s="59"/>
      <c r="I92" s="199" t="s">
        <v>55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00" t="s">
        <v>56</v>
      </c>
      <c r="AH92" s="198"/>
      <c r="AI92" s="198"/>
      <c r="AJ92" s="198"/>
      <c r="AK92" s="198"/>
      <c r="AL92" s="198"/>
      <c r="AM92" s="198"/>
      <c r="AN92" s="199" t="s">
        <v>57</v>
      </c>
      <c r="AO92" s="198"/>
      <c r="AP92" s="201"/>
      <c r="AQ92" s="60" t="s">
        <v>58</v>
      </c>
      <c r="AR92" s="31"/>
      <c r="AS92" s="61" t="s">
        <v>59</v>
      </c>
      <c r="AT92" s="62" t="s">
        <v>60</v>
      </c>
      <c r="AU92" s="62" t="s">
        <v>61</v>
      </c>
      <c r="AV92" s="62" t="s">
        <v>62</v>
      </c>
      <c r="AW92" s="62" t="s">
        <v>63</v>
      </c>
      <c r="AX92" s="62" t="s">
        <v>64</v>
      </c>
      <c r="AY92" s="62" t="s">
        <v>65</v>
      </c>
      <c r="AZ92" s="62" t="s">
        <v>66</v>
      </c>
      <c r="BA92" s="62" t="s">
        <v>67</v>
      </c>
      <c r="BB92" s="62" t="s">
        <v>68</v>
      </c>
      <c r="BC92" s="62" t="s">
        <v>69</v>
      </c>
      <c r="BD92" s="63" t="s">
        <v>70</v>
      </c>
    </row>
    <row r="93" spans="1:91" s="1" customFormat="1" ht="10.8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5">
        <f>ROUND(SUM(AG95:AG96),2)</f>
        <v>0</v>
      </c>
      <c r="AH94" s="195"/>
      <c r="AI94" s="195"/>
      <c r="AJ94" s="195"/>
      <c r="AK94" s="195"/>
      <c r="AL94" s="195"/>
      <c r="AM94" s="195"/>
      <c r="AN94" s="196">
        <f>SUM(AG94,AT94)</f>
        <v>0</v>
      </c>
      <c r="AO94" s="196"/>
      <c r="AP94" s="196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1:91" s="6" customFormat="1" ht="16.5" customHeight="1">
      <c r="A95" s="76" t="s">
        <v>77</v>
      </c>
      <c r="B95" s="77"/>
      <c r="C95" s="78"/>
      <c r="D95" s="194" t="s">
        <v>78</v>
      </c>
      <c r="E95" s="194"/>
      <c r="F95" s="194"/>
      <c r="G95" s="194"/>
      <c r="H95" s="194"/>
      <c r="I95" s="79"/>
      <c r="J95" s="194" t="s">
        <v>79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'SO 01 - Výmena umelého tr...'!J30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80" t="s">
        <v>80</v>
      </c>
      <c r="AR95" s="77"/>
      <c r="AS95" s="81">
        <v>0</v>
      </c>
      <c r="AT95" s="82">
        <f>ROUND(SUM(AV95:AW95),2)</f>
        <v>0</v>
      </c>
      <c r="AU95" s="83">
        <f>'SO 01 - Výmena umelého tr...'!P121</f>
        <v>0</v>
      </c>
      <c r="AV95" s="82">
        <f>'SO 01 - Výmena umelého tr...'!J33</f>
        <v>0</v>
      </c>
      <c r="AW95" s="82">
        <f>'SO 01 - Výmena umelého tr...'!J34</f>
        <v>0</v>
      </c>
      <c r="AX95" s="82">
        <f>'SO 01 - Výmena umelého tr...'!J35</f>
        <v>0</v>
      </c>
      <c r="AY95" s="82">
        <f>'SO 01 - Výmena umelého tr...'!J36</f>
        <v>0</v>
      </c>
      <c r="AZ95" s="82">
        <f>'SO 01 - Výmena umelého tr...'!F33</f>
        <v>0</v>
      </c>
      <c r="BA95" s="82">
        <f>'SO 01 - Výmena umelého tr...'!F34</f>
        <v>0</v>
      </c>
      <c r="BB95" s="82">
        <f>'SO 01 - Výmena umelého tr...'!F35</f>
        <v>0</v>
      </c>
      <c r="BC95" s="82">
        <f>'SO 01 - Výmena umelého tr...'!F36</f>
        <v>0</v>
      </c>
      <c r="BD95" s="84">
        <f>'SO 01 - Výmena umelého tr...'!F37</f>
        <v>0</v>
      </c>
      <c r="BT95" s="85" t="s">
        <v>81</v>
      </c>
      <c r="BV95" s="85" t="s">
        <v>75</v>
      </c>
      <c r="BW95" s="85" t="s">
        <v>82</v>
      </c>
      <c r="BX95" s="85" t="s">
        <v>4</v>
      </c>
      <c r="CL95" s="85" t="s">
        <v>1</v>
      </c>
      <c r="CM95" s="85" t="s">
        <v>73</v>
      </c>
    </row>
    <row r="96" spans="1:91" s="6" customFormat="1" ht="16.5" customHeight="1">
      <c r="A96" s="76" t="s">
        <v>77</v>
      </c>
      <c r="B96" s="77"/>
      <c r="C96" s="78"/>
      <c r="D96" s="194" t="s">
        <v>83</v>
      </c>
      <c r="E96" s="194"/>
      <c r="F96" s="194"/>
      <c r="G96" s="194"/>
      <c r="H96" s="194"/>
      <c r="I96" s="79"/>
      <c r="J96" s="194" t="s">
        <v>84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2">
        <f>'SO 02 - Výmena osvetlenia'!J30</f>
        <v>0</v>
      </c>
      <c r="AH96" s="193"/>
      <c r="AI96" s="193"/>
      <c r="AJ96" s="193"/>
      <c r="AK96" s="193"/>
      <c r="AL96" s="193"/>
      <c r="AM96" s="193"/>
      <c r="AN96" s="192">
        <f>SUM(AG96,AT96)</f>
        <v>0</v>
      </c>
      <c r="AO96" s="193"/>
      <c r="AP96" s="193"/>
      <c r="AQ96" s="80" t="s">
        <v>80</v>
      </c>
      <c r="AR96" s="77"/>
      <c r="AS96" s="86">
        <v>0</v>
      </c>
      <c r="AT96" s="87">
        <f>ROUND(SUM(AV96:AW96),2)</f>
        <v>0</v>
      </c>
      <c r="AU96" s="88">
        <f>'SO 02 - Výmena osvetlenia'!P118</f>
        <v>0</v>
      </c>
      <c r="AV96" s="87">
        <f>'SO 02 - Výmena osvetlenia'!J33</f>
        <v>0</v>
      </c>
      <c r="AW96" s="87">
        <f>'SO 02 - Výmena osvetlenia'!J34</f>
        <v>0</v>
      </c>
      <c r="AX96" s="87">
        <f>'SO 02 - Výmena osvetlenia'!J35</f>
        <v>0</v>
      </c>
      <c r="AY96" s="87">
        <f>'SO 02 - Výmena osvetlenia'!J36</f>
        <v>0</v>
      </c>
      <c r="AZ96" s="87">
        <f>'SO 02 - Výmena osvetlenia'!F33</f>
        <v>0</v>
      </c>
      <c r="BA96" s="87">
        <f>'SO 02 - Výmena osvetlenia'!F34</f>
        <v>0</v>
      </c>
      <c r="BB96" s="87">
        <f>'SO 02 - Výmena osvetlenia'!F35</f>
        <v>0</v>
      </c>
      <c r="BC96" s="87">
        <f>'SO 02 - Výmena osvetlenia'!F36</f>
        <v>0</v>
      </c>
      <c r="BD96" s="89">
        <f>'SO 02 - Výmena osvetlenia'!F37</f>
        <v>0</v>
      </c>
      <c r="BT96" s="85" t="s">
        <v>81</v>
      </c>
      <c r="BV96" s="85" t="s">
        <v>75</v>
      </c>
      <c r="BW96" s="85" t="s">
        <v>85</v>
      </c>
      <c r="BX96" s="85" t="s">
        <v>4</v>
      </c>
      <c r="CL96" s="85" t="s">
        <v>1</v>
      </c>
      <c r="CM96" s="85" t="s">
        <v>73</v>
      </c>
    </row>
    <row r="97" spans="2:44" s="1" customFormat="1" ht="30" customHeight="1">
      <c r="B97" s="31"/>
      <c r="AR97" s="31"/>
    </row>
    <row r="98" spans="2:44" s="1" customFormat="1" ht="6.9" customHeight="1"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31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SO 01 - Výmena umelého tr...'!C2" display="/" xr:uid="{00000000-0004-0000-0000-000000000000}"/>
    <hyperlink ref="A96" location="'SO 02 - Výmena osvetlenia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9"/>
  <sheetViews>
    <sheetView showGridLines="0" tabSelected="1" topLeftCell="A31" workbookViewId="0">
      <selection activeCell="E25" sqref="E2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" customHeight="1">
      <c r="B4" s="19"/>
      <c r="D4" s="20" t="s">
        <v>86</v>
      </c>
      <c r="L4" s="19"/>
      <c r="M4" s="90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185" t="str">
        <f>'Rekapitulácia stavby'!K6</f>
        <v>Rekonštrukcia ihriska s umelou trávou - Skalica, Podbrezová</v>
      </c>
      <c r="F7" s="186"/>
      <c r="G7" s="186"/>
      <c r="H7" s="186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183" t="s">
        <v>88</v>
      </c>
      <c r="F9" s="184"/>
      <c r="G9" s="184"/>
      <c r="H9" s="184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/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189" t="str">
        <f>'Rekapitulácia stavby'!E14</f>
        <v>Vyplň údaj</v>
      </c>
      <c r="F18" s="190"/>
      <c r="G18" s="190"/>
      <c r="H18" s="190"/>
      <c r="I18" s="26" t="s">
        <v>25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/>
      <c r="I21" s="26" t="s">
        <v>25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30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/>
      <c r="I24" s="26" t="s">
        <v>25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31</v>
      </c>
      <c r="L26" s="31"/>
    </row>
    <row r="27" spans="2:12" s="7" customFormat="1" ht="16.5" customHeight="1">
      <c r="B27" s="91"/>
      <c r="E27" s="191" t="s">
        <v>1</v>
      </c>
      <c r="F27" s="191"/>
      <c r="G27" s="191"/>
      <c r="H27" s="191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33</v>
      </c>
      <c r="J30" s="68">
        <f>ROUND(J121,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7" t="s">
        <v>37</v>
      </c>
      <c r="E33" s="36" t="s">
        <v>38</v>
      </c>
      <c r="F33" s="93">
        <f>ROUND((SUM(BE121:BE148)),  2)</f>
        <v>0</v>
      </c>
      <c r="G33" s="94"/>
      <c r="H33" s="94"/>
      <c r="I33" s="95">
        <v>0.23</v>
      </c>
      <c r="J33" s="93">
        <f>ROUND(((SUM(BE121:BE148))*I33),  2)</f>
        <v>0</v>
      </c>
      <c r="L33" s="31"/>
    </row>
    <row r="34" spans="2:12" s="1" customFormat="1" ht="14.4" customHeight="1">
      <c r="B34" s="31"/>
      <c r="E34" s="36" t="s">
        <v>39</v>
      </c>
      <c r="F34" s="96">
        <f>ROUND((SUM(BF121:BF148)),  2)</f>
        <v>0</v>
      </c>
      <c r="I34" s="97">
        <v>0.23</v>
      </c>
      <c r="J34" s="96">
        <f>ROUND(((SUM(BF121:BF148))*I34),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6">
        <f>ROUND((SUM(BG121:BG148)),  2)</f>
        <v>0</v>
      </c>
      <c r="I35" s="97">
        <v>0.23</v>
      </c>
      <c r="J35" s="96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6">
        <f>ROUND((SUM(BH121:BH148)),  2)</f>
        <v>0</v>
      </c>
      <c r="I36" s="97">
        <v>0.23</v>
      </c>
      <c r="J36" s="96">
        <f>0</f>
        <v>0</v>
      </c>
      <c r="L36" s="31"/>
    </row>
    <row r="37" spans="2:12" s="1" customFormat="1" ht="14.4" hidden="1" customHeight="1">
      <c r="B37" s="31"/>
      <c r="E37" s="36" t="s">
        <v>42</v>
      </c>
      <c r="F37" s="93">
        <f>ROUND((SUM(BI121:BI148)),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8"/>
      <c r="D39" s="99" t="s">
        <v>43</v>
      </c>
      <c r="E39" s="59"/>
      <c r="F39" s="59"/>
      <c r="G39" s="100" t="s">
        <v>44</v>
      </c>
      <c r="H39" s="101" t="s">
        <v>45</v>
      </c>
      <c r="I39" s="59"/>
      <c r="J39" s="102">
        <f>SUM(J30:J37)</f>
        <v>0</v>
      </c>
      <c r="K39" s="103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89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185" t="str">
        <f>E7</f>
        <v>Rekonštrukcia ihriska s umelou trávou - Skalica, Podbrezová</v>
      </c>
      <c r="F85" s="186"/>
      <c r="G85" s="186"/>
      <c r="H85" s="186"/>
      <c r="L85" s="31"/>
    </row>
    <row r="86" spans="2:47" s="1" customFormat="1" ht="12" customHeight="1">
      <c r="B86" s="31"/>
      <c r="C86" s="26" t="s">
        <v>87</v>
      </c>
      <c r="L86" s="31"/>
    </row>
    <row r="87" spans="2:47" s="1" customFormat="1" ht="16.5" customHeight="1">
      <c r="B87" s="31"/>
      <c r="E87" s="183" t="str">
        <f>E9</f>
        <v>SO 01 - Výmena umelého trávnika</v>
      </c>
      <c r="F87" s="184"/>
      <c r="G87" s="184"/>
      <c r="H87" s="18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KN/C 1070/2, 5, 10 K.Ú. Podbrezová</v>
      </c>
      <c r="I89" s="26" t="s">
        <v>21</v>
      </c>
      <c r="J89" s="54" t="str">
        <f>IF(J12="","",J12)</f>
        <v/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22</v>
      </c>
      <c r="F91" s="24" t="str">
        <f>E15</f>
        <v xml:space="preserve">FK Železiarne Podbrezová a.s.. Kolkáreň 58 976 81 </v>
      </c>
      <c r="I91" s="26" t="s">
        <v>28</v>
      </c>
      <c r="J91" s="29">
        <f>E21</f>
        <v>0</v>
      </c>
      <c r="L91" s="31"/>
    </row>
    <row r="92" spans="2:47" s="1" customFormat="1" ht="25.65" customHeight="1">
      <c r="B92" s="31"/>
      <c r="C92" s="26" t="s">
        <v>26</v>
      </c>
      <c r="F92" s="24" t="str">
        <f>IF(E18="","",E18)</f>
        <v>Vyplň údaj</v>
      </c>
      <c r="I92" s="26" t="s">
        <v>30</v>
      </c>
      <c r="J92" s="29">
        <f>E24</f>
        <v>0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90</v>
      </c>
      <c r="D94" s="98"/>
      <c r="E94" s="98"/>
      <c r="F94" s="98"/>
      <c r="G94" s="98"/>
      <c r="H94" s="98"/>
      <c r="I94" s="98"/>
      <c r="J94" s="107" t="s">
        <v>91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8" t="s">
        <v>92</v>
      </c>
      <c r="J96" s="68">
        <f>J121</f>
        <v>0</v>
      </c>
      <c r="L96" s="31"/>
      <c r="AU96" s="16" t="s">
        <v>93</v>
      </c>
    </row>
    <row r="97" spans="2:12" s="8" customFormat="1" ht="24.9" customHeight="1">
      <c r="B97" s="109"/>
      <c r="D97" s="110" t="s">
        <v>94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2:12" s="9" customFormat="1" ht="19.95" customHeight="1">
      <c r="B98" s="113"/>
      <c r="D98" s="114" t="s">
        <v>95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2:12" s="9" customFormat="1" ht="19.95" customHeight="1">
      <c r="B99" s="113"/>
      <c r="D99" s="114" t="s">
        <v>96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12" s="9" customFormat="1" ht="19.95" customHeight="1">
      <c r="B100" s="113"/>
      <c r="D100" s="114" t="s">
        <v>97</v>
      </c>
      <c r="E100" s="115"/>
      <c r="F100" s="115"/>
      <c r="G100" s="115"/>
      <c r="H100" s="115"/>
      <c r="I100" s="115"/>
      <c r="J100" s="116">
        <f>J145</f>
        <v>0</v>
      </c>
      <c r="L100" s="113"/>
    </row>
    <row r="101" spans="2:12" s="8" customFormat="1" ht="24.9" customHeight="1">
      <c r="B101" s="109"/>
      <c r="D101" s="110" t="s">
        <v>98</v>
      </c>
      <c r="E101" s="111"/>
      <c r="F101" s="111"/>
      <c r="G101" s="111"/>
      <c r="H101" s="111"/>
      <c r="I101" s="111"/>
      <c r="J101" s="112">
        <f>J147</f>
        <v>0</v>
      </c>
      <c r="L101" s="109"/>
    </row>
    <row r="102" spans="2:12" s="1" customFormat="1" ht="21.75" customHeight="1">
      <c r="B102" s="31"/>
      <c r="L102" s="31"/>
    </row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1"/>
    </row>
    <row r="107" spans="2:12" s="1" customFormat="1" ht="6.9" customHeight="1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31"/>
    </row>
    <row r="108" spans="2:12" s="1" customFormat="1" ht="24.9" customHeight="1">
      <c r="B108" s="31"/>
      <c r="C108" s="20" t="s">
        <v>99</v>
      </c>
      <c r="L108" s="31"/>
    </row>
    <row r="109" spans="2:12" s="1" customFormat="1" ht="6.9" customHeight="1">
      <c r="B109" s="31"/>
      <c r="L109" s="31"/>
    </row>
    <row r="110" spans="2:12" s="1" customFormat="1" ht="12" customHeight="1">
      <c r="B110" s="31"/>
      <c r="C110" s="26" t="s">
        <v>15</v>
      </c>
      <c r="L110" s="31"/>
    </row>
    <row r="111" spans="2:12" s="1" customFormat="1" ht="16.5" customHeight="1">
      <c r="B111" s="31"/>
      <c r="E111" s="185" t="str">
        <f>E7</f>
        <v>Rekonštrukcia ihriska s umelou trávou - Skalica, Podbrezová</v>
      </c>
      <c r="F111" s="186"/>
      <c r="G111" s="186"/>
      <c r="H111" s="186"/>
      <c r="L111" s="31"/>
    </row>
    <row r="112" spans="2:12" s="1" customFormat="1" ht="12" customHeight="1">
      <c r="B112" s="31"/>
      <c r="C112" s="26" t="s">
        <v>87</v>
      </c>
      <c r="L112" s="31"/>
    </row>
    <row r="113" spans="2:65" s="1" customFormat="1" ht="16.5" customHeight="1">
      <c r="B113" s="31"/>
      <c r="E113" s="183" t="str">
        <f>E9</f>
        <v>SO 01 - Výmena umelého trávnika</v>
      </c>
      <c r="F113" s="184"/>
      <c r="G113" s="184"/>
      <c r="H113" s="184"/>
      <c r="L113" s="31"/>
    </row>
    <row r="114" spans="2:65" s="1" customFormat="1" ht="6.9" customHeight="1">
      <c r="B114" s="31"/>
      <c r="L114" s="31"/>
    </row>
    <row r="115" spans="2:65" s="1" customFormat="1" ht="12" customHeight="1">
      <c r="B115" s="31"/>
      <c r="C115" s="26" t="s">
        <v>19</v>
      </c>
      <c r="F115" s="24" t="str">
        <f>F12</f>
        <v>KN/C 1070/2, 5, 10 K.Ú. Podbrezová</v>
      </c>
      <c r="I115" s="26" t="s">
        <v>21</v>
      </c>
      <c r="J115" s="54" t="str">
        <f>IF(J12="","",J12)</f>
        <v/>
      </c>
      <c r="L115" s="31"/>
    </row>
    <row r="116" spans="2:65" s="1" customFormat="1" ht="6.9" customHeight="1">
      <c r="B116" s="31"/>
      <c r="L116" s="31"/>
    </row>
    <row r="117" spans="2:65" s="1" customFormat="1" ht="15.15" customHeight="1">
      <c r="B117" s="31"/>
      <c r="C117" s="26" t="s">
        <v>22</v>
      </c>
      <c r="F117" s="24" t="str">
        <f>E15</f>
        <v xml:space="preserve">FK Železiarne Podbrezová a.s.. Kolkáreň 58 976 81 </v>
      </c>
      <c r="I117" s="26" t="s">
        <v>28</v>
      </c>
      <c r="J117" s="29">
        <f>E21</f>
        <v>0</v>
      </c>
      <c r="L117" s="31"/>
    </row>
    <row r="118" spans="2:65" s="1" customFormat="1" ht="25.65" customHeight="1">
      <c r="B118" s="31"/>
      <c r="C118" s="26" t="s">
        <v>26</v>
      </c>
      <c r="F118" s="24" t="str">
        <f>IF(E18="","",E18)</f>
        <v>Vyplň údaj</v>
      </c>
      <c r="I118" s="26" t="s">
        <v>30</v>
      </c>
      <c r="J118" s="29">
        <f>E24</f>
        <v>0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7"/>
      <c r="C120" s="118" t="s">
        <v>100</v>
      </c>
      <c r="D120" s="119" t="s">
        <v>58</v>
      </c>
      <c r="E120" s="119" t="s">
        <v>54</v>
      </c>
      <c r="F120" s="119" t="s">
        <v>55</v>
      </c>
      <c r="G120" s="119" t="s">
        <v>101</v>
      </c>
      <c r="H120" s="119" t="s">
        <v>102</v>
      </c>
      <c r="I120" s="119" t="s">
        <v>103</v>
      </c>
      <c r="J120" s="120" t="s">
        <v>91</v>
      </c>
      <c r="K120" s="121" t="s">
        <v>104</v>
      </c>
      <c r="L120" s="117"/>
      <c r="M120" s="61" t="s">
        <v>1</v>
      </c>
      <c r="N120" s="62" t="s">
        <v>37</v>
      </c>
      <c r="O120" s="62" t="s">
        <v>105</v>
      </c>
      <c r="P120" s="62" t="s">
        <v>106</v>
      </c>
      <c r="Q120" s="62" t="s">
        <v>107</v>
      </c>
      <c r="R120" s="62" t="s">
        <v>108</v>
      </c>
      <c r="S120" s="62" t="s">
        <v>109</v>
      </c>
      <c r="T120" s="63" t="s">
        <v>110</v>
      </c>
    </row>
    <row r="121" spans="2:65" s="1" customFormat="1" ht="22.8" customHeight="1">
      <c r="B121" s="31"/>
      <c r="C121" s="66" t="s">
        <v>92</v>
      </c>
      <c r="J121" s="122">
        <f>BK121</f>
        <v>0</v>
      </c>
      <c r="L121" s="31"/>
      <c r="M121" s="64"/>
      <c r="N121" s="55"/>
      <c r="O121" s="55"/>
      <c r="P121" s="123">
        <f>P122+P147</f>
        <v>0</v>
      </c>
      <c r="Q121" s="55"/>
      <c r="R121" s="123">
        <f>R122+R147</f>
        <v>2.4489999999999998</v>
      </c>
      <c r="S121" s="55"/>
      <c r="T121" s="124">
        <f>T122+T147</f>
        <v>0.32800000000000001</v>
      </c>
      <c r="AT121" s="16" t="s">
        <v>72</v>
      </c>
      <c r="AU121" s="16" t="s">
        <v>93</v>
      </c>
      <c r="BK121" s="125">
        <f>BK122+BK147</f>
        <v>0</v>
      </c>
    </row>
    <row r="122" spans="2:65" s="11" customFormat="1" ht="25.95" customHeight="1">
      <c r="B122" s="126"/>
      <c r="D122" s="127" t="s">
        <v>72</v>
      </c>
      <c r="E122" s="128" t="s">
        <v>111</v>
      </c>
      <c r="F122" s="128" t="s">
        <v>112</v>
      </c>
      <c r="I122" s="129"/>
      <c r="J122" s="130">
        <f>BK122</f>
        <v>0</v>
      </c>
      <c r="L122" s="126"/>
      <c r="M122" s="131"/>
      <c r="P122" s="132">
        <f>P123+P129+P145</f>
        <v>0</v>
      </c>
      <c r="R122" s="132">
        <f>R123+R129+R145</f>
        <v>2.4489999999999998</v>
      </c>
      <c r="T122" s="133">
        <f>T123+T129+T145</f>
        <v>0.32800000000000001</v>
      </c>
      <c r="AR122" s="127" t="s">
        <v>81</v>
      </c>
      <c r="AT122" s="134" t="s">
        <v>72</v>
      </c>
      <c r="AU122" s="134" t="s">
        <v>73</v>
      </c>
      <c r="AY122" s="127" t="s">
        <v>113</v>
      </c>
      <c r="BK122" s="135">
        <f>BK123+BK129+BK145</f>
        <v>0</v>
      </c>
    </row>
    <row r="123" spans="2:65" s="11" customFormat="1" ht="22.8" customHeight="1">
      <c r="B123" s="126"/>
      <c r="D123" s="127" t="s">
        <v>72</v>
      </c>
      <c r="E123" s="136" t="s">
        <v>114</v>
      </c>
      <c r="F123" s="136" t="s">
        <v>115</v>
      </c>
      <c r="I123" s="129"/>
      <c r="J123" s="137">
        <f>BK123</f>
        <v>0</v>
      </c>
      <c r="L123" s="126"/>
      <c r="M123" s="131"/>
      <c r="P123" s="132">
        <f>SUM(P124:P128)</f>
        <v>0</v>
      </c>
      <c r="R123" s="132">
        <f>SUM(R124:R128)</f>
        <v>2.4489999999999998</v>
      </c>
      <c r="T123" s="133">
        <f>SUM(T124:T128)</f>
        <v>0</v>
      </c>
      <c r="AR123" s="127" t="s">
        <v>81</v>
      </c>
      <c r="AT123" s="134" t="s">
        <v>72</v>
      </c>
      <c r="AU123" s="134" t="s">
        <v>81</v>
      </c>
      <c r="AY123" s="127" t="s">
        <v>113</v>
      </c>
      <c r="BK123" s="135">
        <f>SUM(BK124:BK128)</f>
        <v>0</v>
      </c>
    </row>
    <row r="124" spans="2:65" s="1" customFormat="1" ht="16.5" customHeight="1">
      <c r="B124" s="138"/>
      <c r="C124" s="139" t="s">
        <v>81</v>
      </c>
      <c r="D124" s="139" t="s">
        <v>116</v>
      </c>
      <c r="E124" s="140" t="s">
        <v>117</v>
      </c>
      <c r="F124" s="141" t="s">
        <v>118</v>
      </c>
      <c r="G124" s="142" t="s">
        <v>119</v>
      </c>
      <c r="H124" s="143">
        <v>7900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39</v>
      </c>
      <c r="P124" s="149">
        <f>O124*H124</f>
        <v>0</v>
      </c>
      <c r="Q124" s="149">
        <v>3.1E-4</v>
      </c>
      <c r="R124" s="149">
        <f>Q124*H124</f>
        <v>2.4489999999999998</v>
      </c>
      <c r="S124" s="149">
        <v>0</v>
      </c>
      <c r="T124" s="150">
        <f>S124*H124</f>
        <v>0</v>
      </c>
      <c r="AR124" s="151" t="s">
        <v>120</v>
      </c>
      <c r="AT124" s="151" t="s">
        <v>116</v>
      </c>
      <c r="AU124" s="151" t="s">
        <v>121</v>
      </c>
      <c r="AY124" s="16" t="s">
        <v>113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121</v>
      </c>
      <c r="BK124" s="152">
        <f>ROUND(I124*H124,2)</f>
        <v>0</v>
      </c>
      <c r="BL124" s="16" t="s">
        <v>120</v>
      </c>
      <c r="BM124" s="151" t="s">
        <v>122</v>
      </c>
    </row>
    <row r="125" spans="2:65" s="1" customFormat="1" ht="86.4">
      <c r="B125" s="31"/>
      <c r="D125" s="153" t="s">
        <v>123</v>
      </c>
      <c r="F125" s="154" t="s">
        <v>124</v>
      </c>
      <c r="I125" s="155"/>
      <c r="L125" s="31"/>
      <c r="M125" s="156"/>
      <c r="T125" s="58"/>
      <c r="AT125" s="16" t="s">
        <v>123</v>
      </c>
      <c r="AU125" s="16" t="s">
        <v>121</v>
      </c>
    </row>
    <row r="126" spans="2:65" s="12" customFormat="1">
      <c r="B126" s="157"/>
      <c r="D126" s="153" t="s">
        <v>125</v>
      </c>
      <c r="E126" s="158" t="s">
        <v>1</v>
      </c>
      <c r="F126" s="159" t="s">
        <v>126</v>
      </c>
      <c r="H126" s="160">
        <v>7900</v>
      </c>
      <c r="I126" s="161"/>
      <c r="L126" s="157"/>
      <c r="M126" s="162"/>
      <c r="T126" s="163"/>
      <c r="AT126" s="158" t="s">
        <v>125</v>
      </c>
      <c r="AU126" s="158" t="s">
        <v>121</v>
      </c>
      <c r="AV126" s="12" t="s">
        <v>121</v>
      </c>
      <c r="AW126" s="12" t="s">
        <v>29</v>
      </c>
      <c r="AX126" s="12" t="s">
        <v>73</v>
      </c>
      <c r="AY126" s="158" t="s">
        <v>113</v>
      </c>
    </row>
    <row r="127" spans="2:65" s="13" customFormat="1">
      <c r="B127" s="164"/>
      <c r="D127" s="153" t="s">
        <v>125</v>
      </c>
      <c r="E127" s="165" t="s">
        <v>127</v>
      </c>
      <c r="F127" s="166" t="s">
        <v>128</v>
      </c>
      <c r="H127" s="167">
        <v>7900</v>
      </c>
      <c r="I127" s="168"/>
      <c r="L127" s="164"/>
      <c r="M127" s="169"/>
      <c r="T127" s="170"/>
      <c r="AT127" s="165" t="s">
        <v>125</v>
      </c>
      <c r="AU127" s="165" t="s">
        <v>121</v>
      </c>
      <c r="AV127" s="13" t="s">
        <v>129</v>
      </c>
      <c r="AW127" s="13" t="s">
        <v>29</v>
      </c>
      <c r="AX127" s="13" t="s">
        <v>73</v>
      </c>
      <c r="AY127" s="165" t="s">
        <v>113</v>
      </c>
    </row>
    <row r="128" spans="2:65" s="14" customFormat="1">
      <c r="B128" s="171"/>
      <c r="D128" s="153" t="s">
        <v>125</v>
      </c>
      <c r="E128" s="172" t="s">
        <v>1</v>
      </c>
      <c r="F128" s="173" t="s">
        <v>130</v>
      </c>
      <c r="H128" s="174">
        <v>7900</v>
      </c>
      <c r="I128" s="175"/>
      <c r="L128" s="171"/>
      <c r="M128" s="176"/>
      <c r="T128" s="177"/>
      <c r="AT128" s="172" t="s">
        <v>125</v>
      </c>
      <c r="AU128" s="172" t="s">
        <v>121</v>
      </c>
      <c r="AV128" s="14" t="s">
        <v>120</v>
      </c>
      <c r="AW128" s="14" t="s">
        <v>29</v>
      </c>
      <c r="AX128" s="14" t="s">
        <v>81</v>
      </c>
      <c r="AY128" s="172" t="s">
        <v>113</v>
      </c>
    </row>
    <row r="129" spans="2:65" s="11" customFormat="1" ht="22.8" customHeight="1">
      <c r="B129" s="126"/>
      <c r="D129" s="127" t="s">
        <v>72</v>
      </c>
      <c r="E129" s="136" t="s">
        <v>131</v>
      </c>
      <c r="F129" s="136" t="s">
        <v>132</v>
      </c>
      <c r="I129" s="129"/>
      <c r="J129" s="137">
        <f>BK129</f>
        <v>0</v>
      </c>
      <c r="L129" s="126"/>
      <c r="M129" s="131"/>
      <c r="P129" s="132">
        <f>SUM(P130:P144)</f>
        <v>0</v>
      </c>
      <c r="R129" s="132">
        <f>SUM(R130:R144)</f>
        <v>0</v>
      </c>
      <c r="T129" s="133">
        <f>SUM(T130:T144)</f>
        <v>0.32800000000000001</v>
      </c>
      <c r="AR129" s="127" t="s">
        <v>81</v>
      </c>
      <c r="AT129" s="134" t="s">
        <v>72</v>
      </c>
      <c r="AU129" s="134" t="s">
        <v>81</v>
      </c>
      <c r="AY129" s="127" t="s">
        <v>113</v>
      </c>
      <c r="BK129" s="135">
        <f>SUM(BK130:BK144)</f>
        <v>0</v>
      </c>
    </row>
    <row r="130" spans="2:65" s="1" customFormat="1" ht="24.15" customHeight="1">
      <c r="B130" s="138"/>
      <c r="C130" s="139" t="s">
        <v>121</v>
      </c>
      <c r="D130" s="139" t="s">
        <v>116</v>
      </c>
      <c r="E130" s="140" t="s">
        <v>133</v>
      </c>
      <c r="F130" s="141" t="s">
        <v>134</v>
      </c>
      <c r="G130" s="142" t="s">
        <v>135</v>
      </c>
      <c r="H130" s="143">
        <v>2</v>
      </c>
      <c r="I130" s="144"/>
      <c r="J130" s="145">
        <f>ROUND(I130*H130,2)</f>
        <v>0</v>
      </c>
      <c r="K130" s="146"/>
      <c r="L130" s="31"/>
      <c r="M130" s="147" t="s">
        <v>1</v>
      </c>
      <c r="N130" s="148" t="s">
        <v>39</v>
      </c>
      <c r="P130" s="149">
        <f>O130*H130</f>
        <v>0</v>
      </c>
      <c r="Q130" s="149">
        <v>0</v>
      </c>
      <c r="R130" s="149">
        <f>Q130*H130</f>
        <v>0</v>
      </c>
      <c r="S130" s="149">
        <v>3.4000000000000002E-2</v>
      </c>
      <c r="T130" s="150">
        <f>S130*H130</f>
        <v>6.8000000000000005E-2</v>
      </c>
      <c r="AR130" s="151" t="s">
        <v>120</v>
      </c>
      <c r="AT130" s="151" t="s">
        <v>116</v>
      </c>
      <c r="AU130" s="151" t="s">
        <v>121</v>
      </c>
      <c r="AY130" s="16" t="s">
        <v>113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6" t="s">
        <v>121</v>
      </c>
      <c r="BK130" s="152">
        <f>ROUND(I130*H130,2)</f>
        <v>0</v>
      </c>
      <c r="BL130" s="16" t="s">
        <v>120</v>
      </c>
      <c r="BM130" s="151" t="s">
        <v>136</v>
      </c>
    </row>
    <row r="131" spans="2:65" s="12" customFormat="1">
      <c r="B131" s="157"/>
      <c r="D131" s="153" t="s">
        <v>125</v>
      </c>
      <c r="E131" s="158" t="s">
        <v>1</v>
      </c>
      <c r="F131" s="159" t="s">
        <v>137</v>
      </c>
      <c r="H131" s="160">
        <v>2</v>
      </c>
      <c r="I131" s="161"/>
      <c r="L131" s="157"/>
      <c r="M131" s="162"/>
      <c r="T131" s="163"/>
      <c r="AT131" s="158" t="s">
        <v>125</v>
      </c>
      <c r="AU131" s="158" t="s">
        <v>121</v>
      </c>
      <c r="AV131" s="12" t="s">
        <v>121</v>
      </c>
      <c r="AW131" s="12" t="s">
        <v>29</v>
      </c>
      <c r="AX131" s="12" t="s">
        <v>73</v>
      </c>
      <c r="AY131" s="158" t="s">
        <v>113</v>
      </c>
    </row>
    <row r="132" spans="2:65" s="14" customFormat="1">
      <c r="B132" s="171"/>
      <c r="D132" s="153" t="s">
        <v>125</v>
      </c>
      <c r="E132" s="172" t="s">
        <v>1</v>
      </c>
      <c r="F132" s="173" t="s">
        <v>130</v>
      </c>
      <c r="H132" s="174">
        <v>2</v>
      </c>
      <c r="I132" s="175"/>
      <c r="L132" s="171"/>
      <c r="M132" s="176"/>
      <c r="T132" s="177"/>
      <c r="AT132" s="172" t="s">
        <v>125</v>
      </c>
      <c r="AU132" s="172" t="s">
        <v>121</v>
      </c>
      <c r="AV132" s="14" t="s">
        <v>120</v>
      </c>
      <c r="AW132" s="14" t="s">
        <v>29</v>
      </c>
      <c r="AX132" s="14" t="s">
        <v>81</v>
      </c>
      <c r="AY132" s="172" t="s">
        <v>113</v>
      </c>
    </row>
    <row r="133" spans="2:65" s="1" customFormat="1" ht="24.15" customHeight="1">
      <c r="B133" s="138"/>
      <c r="C133" s="139" t="s">
        <v>129</v>
      </c>
      <c r="D133" s="139" t="s">
        <v>116</v>
      </c>
      <c r="E133" s="140" t="s">
        <v>138</v>
      </c>
      <c r="F133" s="141" t="s">
        <v>139</v>
      </c>
      <c r="G133" s="142" t="s">
        <v>135</v>
      </c>
      <c r="H133" s="143">
        <v>4</v>
      </c>
      <c r="I133" s="144"/>
      <c r="J133" s="145">
        <f>ROUND(I133*H133,2)</f>
        <v>0</v>
      </c>
      <c r="K133" s="146"/>
      <c r="L133" s="31"/>
      <c r="M133" s="147" t="s">
        <v>1</v>
      </c>
      <c r="N133" s="148" t="s">
        <v>39</v>
      </c>
      <c r="P133" s="149">
        <f>O133*H133</f>
        <v>0</v>
      </c>
      <c r="Q133" s="149">
        <v>0</v>
      </c>
      <c r="R133" s="149">
        <f>Q133*H133</f>
        <v>0</v>
      </c>
      <c r="S133" s="149">
        <v>6.5000000000000002E-2</v>
      </c>
      <c r="T133" s="150">
        <f>S133*H133</f>
        <v>0.26</v>
      </c>
      <c r="AR133" s="151" t="s">
        <v>120</v>
      </c>
      <c r="AT133" s="151" t="s">
        <v>116</v>
      </c>
      <c r="AU133" s="151" t="s">
        <v>121</v>
      </c>
      <c r="AY133" s="16" t="s">
        <v>113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121</v>
      </c>
      <c r="BK133" s="152">
        <f>ROUND(I133*H133,2)</f>
        <v>0</v>
      </c>
      <c r="BL133" s="16" t="s">
        <v>120</v>
      </c>
      <c r="BM133" s="151" t="s">
        <v>140</v>
      </c>
    </row>
    <row r="134" spans="2:65" s="12" customFormat="1">
      <c r="B134" s="157"/>
      <c r="D134" s="153" t="s">
        <v>125</v>
      </c>
      <c r="E134" s="158" t="s">
        <v>1</v>
      </c>
      <c r="F134" s="159" t="s">
        <v>141</v>
      </c>
      <c r="H134" s="160">
        <v>4</v>
      </c>
      <c r="I134" s="161"/>
      <c r="L134" s="157"/>
      <c r="M134" s="162"/>
      <c r="T134" s="163"/>
      <c r="AT134" s="158" t="s">
        <v>125</v>
      </c>
      <c r="AU134" s="158" t="s">
        <v>121</v>
      </c>
      <c r="AV134" s="12" t="s">
        <v>121</v>
      </c>
      <c r="AW134" s="12" t="s">
        <v>29</v>
      </c>
      <c r="AX134" s="12" t="s">
        <v>73</v>
      </c>
      <c r="AY134" s="158" t="s">
        <v>113</v>
      </c>
    </row>
    <row r="135" spans="2:65" s="14" customFormat="1">
      <c r="B135" s="171"/>
      <c r="D135" s="153" t="s">
        <v>125</v>
      </c>
      <c r="E135" s="172" t="s">
        <v>1</v>
      </c>
      <c r="F135" s="173" t="s">
        <v>130</v>
      </c>
      <c r="H135" s="174">
        <v>4</v>
      </c>
      <c r="I135" s="175"/>
      <c r="L135" s="171"/>
      <c r="M135" s="176"/>
      <c r="T135" s="177"/>
      <c r="AT135" s="172" t="s">
        <v>125</v>
      </c>
      <c r="AU135" s="172" t="s">
        <v>121</v>
      </c>
      <c r="AV135" s="14" t="s">
        <v>120</v>
      </c>
      <c r="AW135" s="14" t="s">
        <v>29</v>
      </c>
      <c r="AX135" s="14" t="s">
        <v>81</v>
      </c>
      <c r="AY135" s="172" t="s">
        <v>113</v>
      </c>
    </row>
    <row r="136" spans="2:65" s="1" customFormat="1" ht="21.75" customHeight="1">
      <c r="B136" s="138"/>
      <c r="C136" s="139" t="s">
        <v>120</v>
      </c>
      <c r="D136" s="139" t="s">
        <v>116</v>
      </c>
      <c r="E136" s="140" t="s">
        <v>142</v>
      </c>
      <c r="F136" s="141" t="s">
        <v>143</v>
      </c>
      <c r="G136" s="142" t="s">
        <v>144</v>
      </c>
      <c r="H136" s="143">
        <v>331.8</v>
      </c>
      <c r="I136" s="144"/>
      <c r="J136" s="145">
        <f>ROUND(I136*H136,2)</f>
        <v>0</v>
      </c>
      <c r="K136" s="146"/>
      <c r="L136" s="31"/>
      <c r="M136" s="147" t="s">
        <v>1</v>
      </c>
      <c r="N136" s="148" t="s">
        <v>39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120</v>
      </c>
      <c r="AT136" s="151" t="s">
        <v>116</v>
      </c>
      <c r="AU136" s="151" t="s">
        <v>121</v>
      </c>
      <c r="AY136" s="16" t="s">
        <v>113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6" t="s">
        <v>121</v>
      </c>
      <c r="BK136" s="152">
        <f>ROUND(I136*H136,2)</f>
        <v>0</v>
      </c>
      <c r="BL136" s="16" t="s">
        <v>120</v>
      </c>
      <c r="BM136" s="151" t="s">
        <v>145</v>
      </c>
    </row>
    <row r="137" spans="2:65" s="1" customFormat="1" ht="24.15" customHeight="1">
      <c r="B137" s="138"/>
      <c r="C137" s="139" t="s">
        <v>114</v>
      </c>
      <c r="D137" s="139" t="s">
        <v>116</v>
      </c>
      <c r="E137" s="140" t="s">
        <v>146</v>
      </c>
      <c r="F137" s="141" t="s">
        <v>147</v>
      </c>
      <c r="G137" s="142" t="s">
        <v>144</v>
      </c>
      <c r="H137" s="143">
        <v>12143.88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39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120</v>
      </c>
      <c r="AT137" s="151" t="s">
        <v>116</v>
      </c>
      <c r="AU137" s="151" t="s">
        <v>121</v>
      </c>
      <c r="AY137" s="16" t="s">
        <v>113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121</v>
      </c>
      <c r="BK137" s="152">
        <f>ROUND(I137*H137,2)</f>
        <v>0</v>
      </c>
      <c r="BL137" s="16" t="s">
        <v>120</v>
      </c>
      <c r="BM137" s="151" t="s">
        <v>148</v>
      </c>
    </row>
    <row r="138" spans="2:65" s="1" customFormat="1" ht="24.15" customHeight="1">
      <c r="B138" s="138"/>
      <c r="C138" s="139" t="s">
        <v>149</v>
      </c>
      <c r="D138" s="139" t="s">
        <v>116</v>
      </c>
      <c r="E138" s="140" t="s">
        <v>150</v>
      </c>
      <c r="F138" s="141" t="s">
        <v>151</v>
      </c>
      <c r="G138" s="142" t="s">
        <v>144</v>
      </c>
      <c r="H138" s="143">
        <v>331.8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39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120</v>
      </c>
      <c r="AT138" s="151" t="s">
        <v>116</v>
      </c>
      <c r="AU138" s="151" t="s">
        <v>121</v>
      </c>
      <c r="AY138" s="16" t="s">
        <v>113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121</v>
      </c>
      <c r="BK138" s="152">
        <f>ROUND(I138*H138,2)</f>
        <v>0</v>
      </c>
      <c r="BL138" s="16" t="s">
        <v>120</v>
      </c>
      <c r="BM138" s="151" t="s">
        <v>152</v>
      </c>
    </row>
    <row r="139" spans="2:65" s="1" customFormat="1" ht="24.15" customHeight="1">
      <c r="B139" s="138"/>
      <c r="C139" s="139" t="s">
        <v>153</v>
      </c>
      <c r="D139" s="139" t="s">
        <v>116</v>
      </c>
      <c r="E139" s="140" t="s">
        <v>154</v>
      </c>
      <c r="F139" s="141" t="s">
        <v>155</v>
      </c>
      <c r="G139" s="142" t="s">
        <v>144</v>
      </c>
      <c r="H139" s="143">
        <v>2654.4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39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120</v>
      </c>
      <c r="AT139" s="151" t="s">
        <v>116</v>
      </c>
      <c r="AU139" s="151" t="s">
        <v>121</v>
      </c>
      <c r="AY139" s="16" t="s">
        <v>113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121</v>
      </c>
      <c r="BK139" s="152">
        <f>ROUND(I139*H139,2)</f>
        <v>0</v>
      </c>
      <c r="BL139" s="16" t="s">
        <v>120</v>
      </c>
      <c r="BM139" s="151" t="s">
        <v>156</v>
      </c>
    </row>
    <row r="140" spans="2:65" s="1" customFormat="1" ht="28.8">
      <c r="B140" s="31"/>
      <c r="D140" s="153" t="s">
        <v>123</v>
      </c>
      <c r="F140" s="154" t="s">
        <v>157</v>
      </c>
      <c r="I140" s="155"/>
      <c r="L140" s="31"/>
      <c r="M140" s="156"/>
      <c r="T140" s="58"/>
      <c r="AT140" s="16" t="s">
        <v>123</v>
      </c>
      <c r="AU140" s="16" t="s">
        <v>121</v>
      </c>
    </row>
    <row r="141" spans="2:65" s="12" customFormat="1">
      <c r="B141" s="157"/>
      <c r="D141" s="153" t="s">
        <v>125</v>
      </c>
      <c r="E141" s="158" t="s">
        <v>1</v>
      </c>
      <c r="F141" s="159" t="s">
        <v>158</v>
      </c>
      <c r="H141" s="160">
        <v>331.8</v>
      </c>
      <c r="I141" s="161"/>
      <c r="L141" s="157"/>
      <c r="M141" s="162"/>
      <c r="T141" s="163"/>
      <c r="AT141" s="158" t="s">
        <v>125</v>
      </c>
      <c r="AU141" s="158" t="s">
        <v>121</v>
      </c>
      <c r="AV141" s="12" t="s">
        <v>121</v>
      </c>
      <c r="AW141" s="12" t="s">
        <v>29</v>
      </c>
      <c r="AX141" s="12" t="s">
        <v>81</v>
      </c>
      <c r="AY141" s="158" t="s">
        <v>113</v>
      </c>
    </row>
    <row r="142" spans="2:65" s="12" customFormat="1">
      <c r="B142" s="157"/>
      <c r="D142" s="153" t="s">
        <v>125</v>
      </c>
      <c r="F142" s="159" t="s">
        <v>159</v>
      </c>
      <c r="H142" s="160">
        <v>2654.4</v>
      </c>
      <c r="I142" s="161"/>
      <c r="L142" s="157"/>
      <c r="M142" s="162"/>
      <c r="T142" s="163"/>
      <c r="AT142" s="158" t="s">
        <v>125</v>
      </c>
      <c r="AU142" s="158" t="s">
        <v>121</v>
      </c>
      <c r="AV142" s="12" t="s">
        <v>121</v>
      </c>
      <c r="AW142" s="12" t="s">
        <v>3</v>
      </c>
      <c r="AX142" s="12" t="s">
        <v>81</v>
      </c>
      <c r="AY142" s="158" t="s">
        <v>113</v>
      </c>
    </row>
    <row r="143" spans="2:65" s="1" customFormat="1" ht="24.15" customHeight="1">
      <c r="B143" s="138"/>
      <c r="C143" s="139" t="s">
        <v>160</v>
      </c>
      <c r="D143" s="139" t="s">
        <v>116</v>
      </c>
      <c r="E143" s="140" t="s">
        <v>161</v>
      </c>
      <c r="F143" s="141" t="s">
        <v>162</v>
      </c>
      <c r="G143" s="142" t="s">
        <v>144</v>
      </c>
      <c r="H143" s="143">
        <v>331.8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39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120</v>
      </c>
      <c r="AT143" s="151" t="s">
        <v>116</v>
      </c>
      <c r="AU143" s="151" t="s">
        <v>121</v>
      </c>
      <c r="AY143" s="16" t="s">
        <v>113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121</v>
      </c>
      <c r="BK143" s="152">
        <f>ROUND(I143*H143,2)</f>
        <v>0</v>
      </c>
      <c r="BL143" s="16" t="s">
        <v>120</v>
      </c>
      <c r="BM143" s="151" t="s">
        <v>163</v>
      </c>
    </row>
    <row r="144" spans="2:65" s="1" customFormat="1" ht="24.15" customHeight="1">
      <c r="B144" s="138"/>
      <c r="C144" s="139" t="s">
        <v>131</v>
      </c>
      <c r="D144" s="139" t="s">
        <v>116</v>
      </c>
      <c r="E144" s="140" t="s">
        <v>164</v>
      </c>
      <c r="F144" s="141" t="s">
        <v>165</v>
      </c>
      <c r="G144" s="142" t="s">
        <v>144</v>
      </c>
      <c r="H144" s="143">
        <v>331.8</v>
      </c>
      <c r="I144" s="144"/>
      <c r="J144" s="145">
        <f>ROUND(I144*H144,2)</f>
        <v>0</v>
      </c>
      <c r="K144" s="146"/>
      <c r="L144" s="31"/>
      <c r="M144" s="147" t="s">
        <v>1</v>
      </c>
      <c r="N144" s="148" t="s">
        <v>39</v>
      </c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51" t="s">
        <v>120</v>
      </c>
      <c r="AT144" s="151" t="s">
        <v>116</v>
      </c>
      <c r="AU144" s="151" t="s">
        <v>121</v>
      </c>
      <c r="AY144" s="16" t="s">
        <v>113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6" t="s">
        <v>121</v>
      </c>
      <c r="BK144" s="152">
        <f>ROUND(I144*H144,2)</f>
        <v>0</v>
      </c>
      <c r="BL144" s="16" t="s">
        <v>120</v>
      </c>
      <c r="BM144" s="151" t="s">
        <v>166</v>
      </c>
    </row>
    <row r="145" spans="2:65" s="11" customFormat="1" ht="22.8" customHeight="1">
      <c r="B145" s="126"/>
      <c r="D145" s="127" t="s">
        <v>72</v>
      </c>
      <c r="E145" s="136" t="s">
        <v>167</v>
      </c>
      <c r="F145" s="136" t="s">
        <v>168</v>
      </c>
      <c r="I145" s="129"/>
      <c r="J145" s="137">
        <f>BK145</f>
        <v>0</v>
      </c>
      <c r="L145" s="126"/>
      <c r="M145" s="131"/>
      <c r="P145" s="132">
        <f>P146</f>
        <v>0</v>
      </c>
      <c r="R145" s="132">
        <f>R146</f>
        <v>0</v>
      </c>
      <c r="T145" s="133">
        <f>T146</f>
        <v>0</v>
      </c>
      <c r="AR145" s="127" t="s">
        <v>81</v>
      </c>
      <c r="AT145" s="134" t="s">
        <v>72</v>
      </c>
      <c r="AU145" s="134" t="s">
        <v>81</v>
      </c>
      <c r="AY145" s="127" t="s">
        <v>113</v>
      </c>
      <c r="BK145" s="135">
        <f>BK146</f>
        <v>0</v>
      </c>
    </row>
    <row r="146" spans="2:65" s="1" customFormat="1" ht="16.5" customHeight="1">
      <c r="B146" s="138"/>
      <c r="C146" s="139" t="s">
        <v>169</v>
      </c>
      <c r="D146" s="139" t="s">
        <v>116</v>
      </c>
      <c r="E146" s="140" t="s">
        <v>170</v>
      </c>
      <c r="F146" s="141" t="s">
        <v>171</v>
      </c>
      <c r="G146" s="142" t="s">
        <v>144</v>
      </c>
      <c r="H146" s="143">
        <v>331.8</v>
      </c>
      <c r="I146" s="144"/>
      <c r="J146" s="145">
        <f>ROUND(I146*H146,2)</f>
        <v>0</v>
      </c>
      <c r="K146" s="146"/>
      <c r="L146" s="31"/>
      <c r="M146" s="147" t="s">
        <v>1</v>
      </c>
      <c r="N146" s="148" t="s">
        <v>39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120</v>
      </c>
      <c r="AT146" s="151" t="s">
        <v>116</v>
      </c>
      <c r="AU146" s="151" t="s">
        <v>121</v>
      </c>
      <c r="AY146" s="16" t="s">
        <v>113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6" t="s">
        <v>121</v>
      </c>
      <c r="BK146" s="152">
        <f>ROUND(I146*H146,2)</f>
        <v>0</v>
      </c>
      <c r="BL146" s="16" t="s">
        <v>120</v>
      </c>
      <c r="BM146" s="151" t="s">
        <v>172</v>
      </c>
    </row>
    <row r="147" spans="2:65" s="11" customFormat="1" ht="25.95" customHeight="1">
      <c r="B147" s="126"/>
      <c r="D147" s="127" t="s">
        <v>72</v>
      </c>
      <c r="E147" s="128" t="s">
        <v>173</v>
      </c>
      <c r="F147" s="128" t="s">
        <v>174</v>
      </c>
      <c r="I147" s="129"/>
      <c r="J147" s="130">
        <f>BK147</f>
        <v>0</v>
      </c>
      <c r="L147" s="126"/>
      <c r="M147" s="131"/>
      <c r="P147" s="132">
        <f>P148</f>
        <v>0</v>
      </c>
      <c r="R147" s="132">
        <f>R148</f>
        <v>0</v>
      </c>
      <c r="T147" s="133">
        <f>T148</f>
        <v>0</v>
      </c>
      <c r="AR147" s="127" t="s">
        <v>114</v>
      </c>
      <c r="AT147" s="134" t="s">
        <v>72</v>
      </c>
      <c r="AU147" s="134" t="s">
        <v>73</v>
      </c>
      <c r="AY147" s="127" t="s">
        <v>113</v>
      </c>
      <c r="BK147" s="135">
        <f>BK148</f>
        <v>0</v>
      </c>
    </row>
    <row r="148" spans="2:65" s="1" customFormat="1" ht="24.15" customHeight="1">
      <c r="B148" s="138"/>
      <c r="C148" s="139" t="s">
        <v>175</v>
      </c>
      <c r="D148" s="139" t="s">
        <v>116</v>
      </c>
      <c r="E148" s="140" t="s">
        <v>176</v>
      </c>
      <c r="F148" s="141" t="s">
        <v>177</v>
      </c>
      <c r="G148" s="142" t="s">
        <v>178</v>
      </c>
      <c r="H148" s="143">
        <v>1</v>
      </c>
      <c r="I148" s="144"/>
      <c r="J148" s="145">
        <f>ROUND(I148*H148,2)</f>
        <v>0</v>
      </c>
      <c r="K148" s="146"/>
      <c r="L148" s="31"/>
      <c r="M148" s="178" t="s">
        <v>1</v>
      </c>
      <c r="N148" s="179" t="s">
        <v>39</v>
      </c>
      <c r="O148" s="180"/>
      <c r="P148" s="181">
        <f>O148*H148</f>
        <v>0</v>
      </c>
      <c r="Q148" s="181">
        <v>0</v>
      </c>
      <c r="R148" s="181">
        <f>Q148*H148</f>
        <v>0</v>
      </c>
      <c r="S148" s="181">
        <v>0</v>
      </c>
      <c r="T148" s="182">
        <f>S148*H148</f>
        <v>0</v>
      </c>
      <c r="AR148" s="151" t="s">
        <v>179</v>
      </c>
      <c r="AT148" s="151" t="s">
        <v>116</v>
      </c>
      <c r="AU148" s="151" t="s">
        <v>81</v>
      </c>
      <c r="AY148" s="16" t="s">
        <v>113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121</v>
      </c>
      <c r="BK148" s="152">
        <f>ROUND(I148*H148,2)</f>
        <v>0</v>
      </c>
      <c r="BL148" s="16" t="s">
        <v>179</v>
      </c>
      <c r="BM148" s="151" t="s">
        <v>180</v>
      </c>
    </row>
    <row r="149" spans="2:65" s="1" customFormat="1" ht="6.9" customHeight="1">
      <c r="B149" s="46"/>
      <c r="C149" s="47"/>
      <c r="D149" s="47"/>
      <c r="E149" s="47"/>
      <c r="F149" s="47"/>
      <c r="G149" s="47"/>
      <c r="H149" s="47"/>
      <c r="I149" s="47"/>
      <c r="J149" s="47"/>
      <c r="K149" s="47"/>
      <c r="L149" s="31"/>
    </row>
  </sheetData>
  <autoFilter ref="C120:K148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5"/>
  <sheetViews>
    <sheetView showGridLines="0" topLeftCell="A128" workbookViewId="0">
      <selection activeCell="F26" sqref="F2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" customHeight="1">
      <c r="B4" s="19"/>
      <c r="D4" s="20" t="s">
        <v>86</v>
      </c>
      <c r="L4" s="19"/>
      <c r="M4" s="90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185" t="str">
        <f>'Rekapitulácia stavby'!K6</f>
        <v>Rekonštrukcia ihriska s umelou trávou - Skalica, Podbrezová</v>
      </c>
      <c r="F7" s="186"/>
      <c r="G7" s="186"/>
      <c r="H7" s="186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183" t="s">
        <v>181</v>
      </c>
      <c r="F9" s="184"/>
      <c r="G9" s="184"/>
      <c r="H9" s="184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/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189" t="str">
        <f>'Rekapitulácia stavby'!E14</f>
        <v>Vyplň údaj</v>
      </c>
      <c r="F18" s="190"/>
      <c r="G18" s="190"/>
      <c r="H18" s="190"/>
      <c r="I18" s="26" t="s">
        <v>25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/>
      <c r="I21" s="26" t="s">
        <v>25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30</v>
      </c>
      <c r="I23" s="26" t="s">
        <v>23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/>
      </c>
      <c r="I24" s="26" t="s">
        <v>25</v>
      </c>
      <c r="J24" s="24" t="str">
        <f>IF('Rekapitulácia stavby'!AN20="","",'Rekapitulácia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31</v>
      </c>
      <c r="L26" s="31"/>
    </row>
    <row r="27" spans="2:12" s="7" customFormat="1" ht="16.5" customHeight="1">
      <c r="B27" s="91"/>
      <c r="E27" s="191" t="s">
        <v>1</v>
      </c>
      <c r="F27" s="191"/>
      <c r="G27" s="191"/>
      <c r="H27" s="191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33</v>
      </c>
      <c r="J30" s="68">
        <f>ROUND(J118,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7" t="s">
        <v>37</v>
      </c>
      <c r="E33" s="36" t="s">
        <v>38</v>
      </c>
      <c r="F33" s="93">
        <f>ROUND((SUM(BE118:BE124)),  2)</f>
        <v>0</v>
      </c>
      <c r="G33" s="94"/>
      <c r="H33" s="94"/>
      <c r="I33" s="95">
        <v>0.23</v>
      </c>
      <c r="J33" s="93">
        <f>ROUND(((SUM(BE118:BE124))*I33),  2)</f>
        <v>0</v>
      </c>
      <c r="L33" s="31"/>
    </row>
    <row r="34" spans="2:12" s="1" customFormat="1" ht="14.4" customHeight="1">
      <c r="B34" s="31"/>
      <c r="E34" s="36" t="s">
        <v>39</v>
      </c>
      <c r="F34" s="96">
        <f>ROUND((SUM(BF118:BF124)),  2)</f>
        <v>0</v>
      </c>
      <c r="I34" s="97">
        <v>0.23</v>
      </c>
      <c r="J34" s="96">
        <f>ROUND(((SUM(BF118:BF124))*I34),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6">
        <f>ROUND((SUM(BG118:BG124)),  2)</f>
        <v>0</v>
      </c>
      <c r="I35" s="97">
        <v>0.23</v>
      </c>
      <c r="J35" s="96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6">
        <f>ROUND((SUM(BH118:BH124)),  2)</f>
        <v>0</v>
      </c>
      <c r="I36" s="97">
        <v>0.23</v>
      </c>
      <c r="J36" s="96">
        <f>0</f>
        <v>0</v>
      </c>
      <c r="L36" s="31"/>
    </row>
    <row r="37" spans="2:12" s="1" customFormat="1" ht="14.4" hidden="1" customHeight="1">
      <c r="B37" s="31"/>
      <c r="E37" s="36" t="s">
        <v>42</v>
      </c>
      <c r="F37" s="93">
        <f>ROUND((SUM(BI118:BI124)),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8"/>
      <c r="D39" s="99" t="s">
        <v>43</v>
      </c>
      <c r="E39" s="59"/>
      <c r="F39" s="59"/>
      <c r="G39" s="100" t="s">
        <v>44</v>
      </c>
      <c r="H39" s="101" t="s">
        <v>45</v>
      </c>
      <c r="I39" s="59"/>
      <c r="J39" s="102">
        <f>SUM(J30:J37)</f>
        <v>0</v>
      </c>
      <c r="K39" s="103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89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185" t="str">
        <f>E7</f>
        <v>Rekonštrukcia ihriska s umelou trávou - Skalica, Podbrezová</v>
      </c>
      <c r="F85" s="186"/>
      <c r="G85" s="186"/>
      <c r="H85" s="186"/>
      <c r="L85" s="31"/>
    </row>
    <row r="86" spans="2:47" s="1" customFormat="1" ht="12" customHeight="1">
      <c r="B86" s="31"/>
      <c r="C86" s="26" t="s">
        <v>87</v>
      </c>
      <c r="L86" s="31"/>
    </row>
    <row r="87" spans="2:47" s="1" customFormat="1" ht="16.5" customHeight="1">
      <c r="B87" s="31"/>
      <c r="E87" s="183" t="str">
        <f>E9</f>
        <v>SO 02 - Výmena osvetlenia</v>
      </c>
      <c r="F87" s="184"/>
      <c r="G87" s="184"/>
      <c r="H87" s="18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KN/C 1070/2, 5, 10 K.Ú. Podbrezová</v>
      </c>
      <c r="I89" s="26" t="s">
        <v>21</v>
      </c>
      <c r="J89" s="54" t="str">
        <f>IF(J12="","",J12)</f>
        <v/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22</v>
      </c>
      <c r="F91" s="24" t="str">
        <f>E15</f>
        <v xml:space="preserve">FK Železiarne Podbrezová a.s.. Kolkáreň 58 976 81 </v>
      </c>
      <c r="I91" s="26" t="s">
        <v>28</v>
      </c>
      <c r="J91" s="29"/>
      <c r="L91" s="31"/>
    </row>
    <row r="92" spans="2:47" s="1" customFormat="1" ht="25.65" customHeight="1">
      <c r="B92" s="31"/>
      <c r="C92" s="26" t="s">
        <v>26</v>
      </c>
      <c r="F92" s="24" t="str">
        <f>IF(E18="","",E18)</f>
        <v>Vyplň údaj</v>
      </c>
      <c r="I92" s="26" t="s">
        <v>30</v>
      </c>
      <c r="J92" s="29" t="str">
        <f>E24</f>
        <v/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90</v>
      </c>
      <c r="D94" s="98"/>
      <c r="E94" s="98"/>
      <c r="F94" s="98"/>
      <c r="G94" s="98"/>
      <c r="H94" s="98"/>
      <c r="I94" s="98"/>
      <c r="J94" s="107" t="s">
        <v>91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8" t="s">
        <v>92</v>
      </c>
      <c r="J96" s="68">
        <f>J118</f>
        <v>0</v>
      </c>
      <c r="L96" s="31"/>
      <c r="AU96" s="16" t="s">
        <v>93</v>
      </c>
    </row>
    <row r="97" spans="2:12" s="8" customFormat="1" ht="24.9" customHeight="1">
      <c r="B97" s="109"/>
      <c r="D97" s="110" t="s">
        <v>182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95" customHeight="1">
      <c r="B98" s="113"/>
      <c r="D98" s="114" t="s">
        <v>183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>
      <c r="B99" s="31"/>
      <c r="L99" s="31"/>
    </row>
    <row r="100" spans="2:12" s="1" customFormat="1" ht="6.9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" customHeight="1">
      <c r="B105" s="31"/>
      <c r="C105" s="20" t="s">
        <v>99</v>
      </c>
      <c r="L105" s="31"/>
    </row>
    <row r="106" spans="2:12" s="1" customFormat="1" ht="6.9" customHeight="1">
      <c r="B106" s="31"/>
      <c r="L106" s="31"/>
    </row>
    <row r="107" spans="2:12" s="1" customFormat="1" ht="12" customHeight="1">
      <c r="B107" s="31"/>
      <c r="C107" s="26" t="s">
        <v>15</v>
      </c>
      <c r="L107" s="31"/>
    </row>
    <row r="108" spans="2:12" s="1" customFormat="1" ht="16.5" customHeight="1">
      <c r="B108" s="31"/>
      <c r="E108" s="185" t="str">
        <f>E7</f>
        <v>Rekonštrukcia ihriska s umelou trávou - Skalica, Podbrezová</v>
      </c>
      <c r="F108" s="186"/>
      <c r="G108" s="186"/>
      <c r="H108" s="186"/>
      <c r="L108" s="31"/>
    </row>
    <row r="109" spans="2:12" s="1" customFormat="1" ht="12" customHeight="1">
      <c r="B109" s="31"/>
      <c r="C109" s="26" t="s">
        <v>87</v>
      </c>
      <c r="L109" s="31"/>
    </row>
    <row r="110" spans="2:12" s="1" customFormat="1" ht="16.5" customHeight="1">
      <c r="B110" s="31"/>
      <c r="E110" s="183" t="str">
        <f>E9</f>
        <v>SO 02 - Výmena osvetlenia</v>
      </c>
      <c r="F110" s="184"/>
      <c r="G110" s="184"/>
      <c r="H110" s="184"/>
      <c r="L110" s="31"/>
    </row>
    <row r="111" spans="2:12" s="1" customFormat="1" ht="6.9" customHeight="1">
      <c r="B111" s="31"/>
      <c r="L111" s="31"/>
    </row>
    <row r="112" spans="2:12" s="1" customFormat="1" ht="12" customHeight="1">
      <c r="B112" s="31"/>
      <c r="C112" s="26" t="s">
        <v>19</v>
      </c>
      <c r="F112" s="24" t="str">
        <f>F12</f>
        <v>KN/C 1070/2, 5, 10 K.Ú. Podbrezová</v>
      </c>
      <c r="I112" s="26" t="s">
        <v>21</v>
      </c>
      <c r="J112" s="54" t="str">
        <f>IF(J12="","",J12)</f>
        <v/>
      </c>
      <c r="L112" s="31"/>
    </row>
    <row r="113" spans="2:65" s="1" customFormat="1" ht="6.9" customHeight="1">
      <c r="B113" s="31"/>
      <c r="L113" s="31"/>
    </row>
    <row r="114" spans="2:65" s="1" customFormat="1" ht="15.15" customHeight="1">
      <c r="B114" s="31"/>
      <c r="C114" s="26" t="s">
        <v>22</v>
      </c>
      <c r="F114" s="24" t="str">
        <f>E15</f>
        <v xml:space="preserve">FK Železiarne Podbrezová a.s.. Kolkáreň 58 976 81 </v>
      </c>
      <c r="I114" s="26" t="s">
        <v>28</v>
      </c>
      <c r="J114" s="29">
        <f>E21</f>
        <v>0</v>
      </c>
      <c r="L114" s="31"/>
    </row>
    <row r="115" spans="2:65" s="1" customFormat="1" ht="25.65" customHeight="1">
      <c r="B115" s="31"/>
      <c r="C115" s="26" t="s">
        <v>26</v>
      </c>
      <c r="F115" s="24" t="str">
        <f>IF(E18="","",E18)</f>
        <v>Vyplň údaj</v>
      </c>
      <c r="I115" s="26" t="s">
        <v>30</v>
      </c>
      <c r="J115" s="29" t="str">
        <f>E24</f>
        <v/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7"/>
      <c r="C117" s="118" t="s">
        <v>100</v>
      </c>
      <c r="D117" s="119" t="s">
        <v>58</v>
      </c>
      <c r="E117" s="119" t="s">
        <v>54</v>
      </c>
      <c r="F117" s="119" t="s">
        <v>55</v>
      </c>
      <c r="G117" s="119" t="s">
        <v>101</v>
      </c>
      <c r="H117" s="119" t="s">
        <v>102</v>
      </c>
      <c r="I117" s="119" t="s">
        <v>103</v>
      </c>
      <c r="J117" s="120" t="s">
        <v>91</v>
      </c>
      <c r="K117" s="121" t="s">
        <v>104</v>
      </c>
      <c r="L117" s="117"/>
      <c r="M117" s="61" t="s">
        <v>1</v>
      </c>
      <c r="N117" s="62" t="s">
        <v>37</v>
      </c>
      <c r="O117" s="62" t="s">
        <v>105</v>
      </c>
      <c r="P117" s="62" t="s">
        <v>106</v>
      </c>
      <c r="Q117" s="62" t="s">
        <v>107</v>
      </c>
      <c r="R117" s="62" t="s">
        <v>108</v>
      </c>
      <c r="S117" s="62" t="s">
        <v>109</v>
      </c>
      <c r="T117" s="63" t="s">
        <v>110</v>
      </c>
    </row>
    <row r="118" spans="2:65" s="1" customFormat="1" ht="22.8" customHeight="1">
      <c r="B118" s="31"/>
      <c r="C118" s="66" t="s">
        <v>92</v>
      </c>
      <c r="J118" s="122">
        <f>BK118</f>
        <v>0</v>
      </c>
      <c r="L118" s="31"/>
      <c r="M118" s="64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0.25</v>
      </c>
      <c r="AT118" s="16" t="s">
        <v>72</v>
      </c>
      <c r="AU118" s="16" t="s">
        <v>93</v>
      </c>
      <c r="BK118" s="125">
        <f>BK119</f>
        <v>0</v>
      </c>
    </row>
    <row r="119" spans="2:65" s="11" customFormat="1" ht="25.95" customHeight="1">
      <c r="B119" s="126"/>
      <c r="D119" s="127" t="s">
        <v>72</v>
      </c>
      <c r="E119" s="128" t="s">
        <v>184</v>
      </c>
      <c r="F119" s="128" t="s">
        <v>185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0.25</v>
      </c>
      <c r="AR119" s="127" t="s">
        <v>129</v>
      </c>
      <c r="AT119" s="134" t="s">
        <v>72</v>
      </c>
      <c r="AU119" s="134" t="s">
        <v>73</v>
      </c>
      <c r="AY119" s="127" t="s">
        <v>113</v>
      </c>
      <c r="BK119" s="135">
        <f>BK120</f>
        <v>0</v>
      </c>
    </row>
    <row r="120" spans="2:65" s="11" customFormat="1" ht="22.8" customHeight="1">
      <c r="B120" s="126"/>
      <c r="D120" s="127" t="s">
        <v>72</v>
      </c>
      <c r="E120" s="136" t="s">
        <v>186</v>
      </c>
      <c r="F120" s="136" t="s">
        <v>187</v>
      </c>
      <c r="I120" s="129"/>
      <c r="J120" s="137">
        <f>BK120</f>
        <v>0</v>
      </c>
      <c r="L120" s="126"/>
      <c r="M120" s="131"/>
      <c r="P120" s="132">
        <f>SUM(P121:P124)</f>
        <v>0</v>
      </c>
      <c r="R120" s="132">
        <f>SUM(R121:R124)</f>
        <v>0</v>
      </c>
      <c r="T120" s="133">
        <f>SUM(T121:T124)</f>
        <v>0.25</v>
      </c>
      <c r="AR120" s="127" t="s">
        <v>129</v>
      </c>
      <c r="AT120" s="134" t="s">
        <v>72</v>
      </c>
      <c r="AU120" s="134" t="s">
        <v>81</v>
      </c>
      <c r="AY120" s="127" t="s">
        <v>113</v>
      </c>
      <c r="BK120" s="135">
        <f>SUM(BK121:BK124)</f>
        <v>0</v>
      </c>
    </row>
    <row r="121" spans="2:65" s="1" customFormat="1" ht="55.5" customHeight="1">
      <c r="B121" s="138"/>
      <c r="C121" s="139" t="s">
        <v>81</v>
      </c>
      <c r="D121" s="139" t="s">
        <v>116</v>
      </c>
      <c r="E121" s="140" t="s">
        <v>188</v>
      </c>
      <c r="F121" s="141" t="s">
        <v>189</v>
      </c>
      <c r="G121" s="142" t="s">
        <v>135</v>
      </c>
      <c r="H121" s="143">
        <v>24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39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190</v>
      </c>
      <c r="AT121" s="151" t="s">
        <v>116</v>
      </c>
      <c r="AU121" s="151" t="s">
        <v>121</v>
      </c>
      <c r="AY121" s="16" t="s">
        <v>113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121</v>
      </c>
      <c r="BK121" s="152">
        <f>ROUND(I121*H121,2)</f>
        <v>0</v>
      </c>
      <c r="BL121" s="16" t="s">
        <v>190</v>
      </c>
      <c r="BM121" s="151" t="s">
        <v>191</v>
      </c>
    </row>
    <row r="122" spans="2:65" s="1" customFormat="1" ht="16.5" customHeight="1">
      <c r="B122" s="138"/>
      <c r="C122" s="139" t="s">
        <v>121</v>
      </c>
      <c r="D122" s="139" t="s">
        <v>116</v>
      </c>
      <c r="E122" s="140" t="s">
        <v>192</v>
      </c>
      <c r="F122" s="141" t="s">
        <v>193</v>
      </c>
      <c r="G122" s="142" t="s">
        <v>135</v>
      </c>
      <c r="H122" s="143">
        <v>6</v>
      </c>
      <c r="I122" s="144"/>
      <c r="J122" s="145">
        <f>ROUND(I122*H122,2)</f>
        <v>0</v>
      </c>
      <c r="K122" s="146"/>
      <c r="L122" s="31"/>
      <c r="M122" s="147" t="s">
        <v>1</v>
      </c>
      <c r="N122" s="148" t="s">
        <v>39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190</v>
      </c>
      <c r="AT122" s="151" t="s">
        <v>116</v>
      </c>
      <c r="AU122" s="151" t="s">
        <v>121</v>
      </c>
      <c r="AY122" s="16" t="s">
        <v>113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6" t="s">
        <v>121</v>
      </c>
      <c r="BK122" s="152">
        <f>ROUND(I122*H122,2)</f>
        <v>0</v>
      </c>
      <c r="BL122" s="16" t="s">
        <v>190</v>
      </c>
      <c r="BM122" s="151" t="s">
        <v>194</v>
      </c>
    </row>
    <row r="123" spans="2:65" s="1" customFormat="1" ht="24.15" customHeight="1">
      <c r="B123" s="138"/>
      <c r="C123" s="139" t="s">
        <v>129</v>
      </c>
      <c r="D123" s="139" t="s">
        <v>116</v>
      </c>
      <c r="E123" s="140" t="s">
        <v>195</v>
      </c>
      <c r="F123" s="141" t="s">
        <v>196</v>
      </c>
      <c r="G123" s="142" t="s">
        <v>135</v>
      </c>
      <c r="H123" s="143">
        <v>24</v>
      </c>
      <c r="I123" s="144"/>
      <c r="J123" s="145">
        <f>ROUND(I123*H123,2)</f>
        <v>0</v>
      </c>
      <c r="K123" s="146"/>
      <c r="L123" s="31"/>
      <c r="M123" s="147" t="s">
        <v>1</v>
      </c>
      <c r="N123" s="148" t="s">
        <v>39</v>
      </c>
      <c r="P123" s="149">
        <f>O123*H123</f>
        <v>0</v>
      </c>
      <c r="Q123" s="149">
        <v>0</v>
      </c>
      <c r="R123" s="149">
        <f>Q123*H123</f>
        <v>0</v>
      </c>
      <c r="S123" s="149">
        <v>0.01</v>
      </c>
      <c r="T123" s="150">
        <f>S123*H123</f>
        <v>0.24</v>
      </c>
      <c r="AR123" s="151" t="s">
        <v>190</v>
      </c>
      <c r="AT123" s="151" t="s">
        <v>116</v>
      </c>
      <c r="AU123" s="151" t="s">
        <v>121</v>
      </c>
      <c r="AY123" s="16" t="s">
        <v>113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6" t="s">
        <v>121</v>
      </c>
      <c r="BK123" s="152">
        <f>ROUND(I123*H123,2)</f>
        <v>0</v>
      </c>
      <c r="BL123" s="16" t="s">
        <v>190</v>
      </c>
      <c r="BM123" s="151" t="s">
        <v>197</v>
      </c>
    </row>
    <row r="124" spans="2:65" s="1" customFormat="1" ht="16.5" customHeight="1">
      <c r="B124" s="138"/>
      <c r="C124" s="139" t="s">
        <v>120</v>
      </c>
      <c r="D124" s="139" t="s">
        <v>116</v>
      </c>
      <c r="E124" s="140" t="s">
        <v>198</v>
      </c>
      <c r="F124" s="141" t="s">
        <v>199</v>
      </c>
      <c r="G124" s="142" t="s">
        <v>135</v>
      </c>
      <c r="H124" s="143">
        <v>1</v>
      </c>
      <c r="I124" s="144"/>
      <c r="J124" s="145">
        <f>ROUND(I124*H124,2)</f>
        <v>0</v>
      </c>
      <c r="K124" s="146"/>
      <c r="L124" s="31"/>
      <c r="M124" s="178" t="s">
        <v>1</v>
      </c>
      <c r="N124" s="179" t="s">
        <v>39</v>
      </c>
      <c r="O124" s="180"/>
      <c r="P124" s="181">
        <f>O124*H124</f>
        <v>0</v>
      </c>
      <c r="Q124" s="181">
        <v>0</v>
      </c>
      <c r="R124" s="181">
        <f>Q124*H124</f>
        <v>0</v>
      </c>
      <c r="S124" s="181">
        <v>0.01</v>
      </c>
      <c r="T124" s="182">
        <f>S124*H124</f>
        <v>0.01</v>
      </c>
      <c r="AR124" s="151" t="s">
        <v>190</v>
      </c>
      <c r="AT124" s="151" t="s">
        <v>116</v>
      </c>
      <c r="AU124" s="151" t="s">
        <v>121</v>
      </c>
      <c r="AY124" s="16" t="s">
        <v>113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121</v>
      </c>
      <c r="BK124" s="152">
        <f>ROUND(I124*H124,2)</f>
        <v>0</v>
      </c>
      <c r="BL124" s="16" t="s">
        <v>190</v>
      </c>
      <c r="BM124" s="151" t="s">
        <v>200</v>
      </c>
    </row>
    <row r="125" spans="2:65" s="1" customFormat="1" ht="6.9" customHeight="1"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31"/>
    </row>
  </sheetData>
  <autoFilter ref="C117:K124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SO 01 - Výmena umelého tr...</vt:lpstr>
      <vt:lpstr>SO 02 - Výmena osvetlenia</vt:lpstr>
      <vt:lpstr>'Rekapitulácia stavby'!Názvy_tlače</vt:lpstr>
      <vt:lpstr>'SO 01 - Výmena umelého tr...'!Názvy_tlače</vt:lpstr>
      <vt:lpstr>'SO 02 - Výmena osvetlenia'!Názvy_tlače</vt:lpstr>
      <vt:lpstr>'Rekapitulácia stavby'!Oblasť_tlače</vt:lpstr>
      <vt:lpstr>'SO 01 - Výmena umelého tr...'!Oblasť_tlače</vt:lpstr>
      <vt:lpstr>'SO 02 - Výmena osvetlenia'!Oblasť_tlače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Hladikova</dc:creator>
  <cp:lastModifiedBy>FK ŽP</cp:lastModifiedBy>
  <dcterms:created xsi:type="dcterms:W3CDTF">2026-02-11T12:56:06Z</dcterms:created>
  <dcterms:modified xsi:type="dcterms:W3CDTF">2026-02-13T11:14:26Z</dcterms:modified>
</cp:coreProperties>
</file>